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levusaomai/Documents/SAO MAI/Tự đánh giá/QLKT, KTCT/Kế hoạch năm học/"/>
    </mc:Choice>
  </mc:AlternateContent>
  <xr:revisionPtr revIDLastSave="0" documentId="13_ncr:1_{E85822C0-F5E1-4641-BA3F-9F4EEFB2DA88}" xr6:coauthVersionLast="47" xr6:coauthVersionMax="47" xr10:uidLastSave="{00000000-0000-0000-0000-000000000000}"/>
  <bookViews>
    <workbookView xWindow="0" yWindow="500" windowWidth="28800" windowHeight="16120" activeTab="3" xr2:uid="{00000000-000D-0000-FFFF-FFFF00000000}"/>
  </bookViews>
  <sheets>
    <sheet name="Bieu 1-Tong hop quy mo" sheetId="52" r:id="rId1"/>
    <sheet name="Bieu 1a - Quy mo Chinh quy" sheetId="1" r:id="rId2"/>
    <sheet name="Bieu 1b - Quy mo Sau dai hoc" sheetId="2" r:id="rId3"/>
    <sheet name="Bieu 1c- Quy mo VLVH - TX" sheetId="3" r:id="rId4"/>
    <sheet name="Bieu 1d THPT" sheetId="4" r:id="rId5"/>
    <sheet name="Bieu 1đ THSP" sheetId="5" r:id="rId6"/>
    <sheet name="Bieu 1 quy mo THSP - THPT" sheetId="71" r:id="rId7"/>
    <sheet name="Bieu 2 tong hop" sheetId="69" r:id="rId8"/>
    <sheet name="Bieu 2a - Khoa ........" sheetId="34" r:id="rId9"/>
    <sheet name="Bieu 2b DT THPT THSP" sheetId="8" r:id="rId10"/>
    <sheet name="Bieu 3a-Tong gio chuan chi tiet" sheetId="10" r:id="rId11"/>
    <sheet name="Bieu 4a-KP thuc hanh thi nghiem" sheetId="12" r:id="rId12"/>
    <sheet name="Bieu5-Nhu cau mua sam sua chua" sheetId="13" r:id="rId13"/>
    <sheet name="Bieu 6 Ke hoach can bo" sheetId="54" r:id="rId14"/>
    <sheet name="Bieu7a-ke hoach NCKH" sheetId="15" r:id="rId15"/>
    <sheet name="Bieu 7b Ke hoach cong bo" sheetId="73" r:id="rId16"/>
    <sheet name="Bieu 8a. ĐK XBGT" sheetId="76" r:id="rId17"/>
    <sheet name="Bieu 8b ĐBCL" sheetId="61" r:id="rId18"/>
    <sheet name="Bieu 9 Ke hoach boi duong" sheetId="75" r:id="rId19"/>
    <sheet name="Biểu 10 Ke hoạch chi" sheetId="18" r:id="rId20"/>
    <sheet name="Bieu so lieu ThuNhap 2021" sheetId="67" r:id="rId21"/>
  </sheets>
  <externalReferences>
    <externalReference r:id="rId22"/>
    <externalReference r:id="rId23"/>
  </externalReferences>
  <definedNames>
    <definedName name="_Hlk108444781" localSheetId="14">'Bieu7a-ke hoach NCKH'!$B$23</definedName>
    <definedName name="_Hlk108444812" localSheetId="14">'Bieu7a-ke hoach NCKH'!$B$22</definedName>
    <definedName name="_xlnm.Print_Area" localSheetId="19">'Biểu 10 Ke hoạch chi'!$A$1:$D$73</definedName>
    <definedName name="_xlnm.Print_Area" localSheetId="1">'Bieu 1a - Quy mo Chinh quy'!$A$1:$I$110</definedName>
    <definedName name="_xlnm.Print_Area" localSheetId="2">'Bieu 1b - Quy mo Sau dai hoc'!$A$1:$H$79</definedName>
    <definedName name="_xlnm.Print_Area" localSheetId="3">'Bieu 1c- Quy mo VLVH - TX'!$A$1:$L$75</definedName>
    <definedName name="_xlnm.Print_Area" localSheetId="4">'Bieu 1d THPT'!$A$1:$L$41</definedName>
    <definedName name="_xlnm.Print_Area" localSheetId="5">'Bieu 1đ THSP'!$A$1:$L$67</definedName>
    <definedName name="_xlnm.Print_Area" localSheetId="8">'Bieu 2a - Khoa ........'!$A$1:$L$123</definedName>
    <definedName name="_xlnm.Print_Area" localSheetId="9">'Bieu 2b DT THPT THSP'!$A$1:$M$56</definedName>
    <definedName name="_xlnm.Print_Area" localSheetId="10">'Bieu 3a-Tong gio chuan chi tiet'!$A$1:$P$85</definedName>
    <definedName name="_xlnm.Print_Area" localSheetId="11">'Bieu 4a-KP thuc hanh thi nghiem'!$A$1:$K$39</definedName>
    <definedName name="_xlnm.Print_Area" localSheetId="12">'Bieu5-Nhu cau mua sam sua chua'!$A$1:$I$49</definedName>
    <definedName name="_xlnm.Print_Area" localSheetId="14">'Bieu7a-ke hoach NCKH'!$A$1:$I$52</definedName>
    <definedName name="_xlnm.Print_Titles" localSheetId="19">'Biểu 10 Ke hoạch chi'!$6:$6</definedName>
    <definedName name="_xlnm.Print_Titles" localSheetId="1">'Bieu 1a - Quy mo Chinh quy'!$6:$6</definedName>
    <definedName name="_xlnm.Print_Titles" localSheetId="2">'Bieu 1b - Quy mo Sau dai hoc'!$6:$6</definedName>
    <definedName name="_xlnm.Print_Titles" localSheetId="3">'Bieu 1c- Quy mo VLVH - TX'!$6:$6</definedName>
    <definedName name="_xlnm.Print_Titles" localSheetId="5">'Bieu 1đ THSP'!$6:$6</definedName>
    <definedName name="_xlnm.Print_Titles" localSheetId="9">'Bieu 2b DT THPT THSP'!$7:$9</definedName>
    <definedName name="_xlnm.Print_Titles" localSheetId="12">'Bieu5-Nhu cau mua sam sua chua'!$6:$6</definedName>
    <definedName name="_xlnm.Print_Titles" localSheetId="14">'Bieu7a-ke hoach NCKH'!$6:$6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3" l="1"/>
  <c r="H16" i="13"/>
  <c r="H17" i="13"/>
  <c r="H18" i="13"/>
  <c r="H19" i="13"/>
  <c r="H20" i="13"/>
  <c r="H21" i="13"/>
  <c r="H22" i="13"/>
  <c r="H23" i="13"/>
  <c r="H24" i="13"/>
  <c r="H25" i="13"/>
  <c r="H26" i="13"/>
  <c r="H27" i="13"/>
  <c r="H28" i="13"/>
  <c r="H29" i="13"/>
  <c r="H30" i="13"/>
  <c r="H14" i="13"/>
  <c r="I86" i="34"/>
  <c r="I85" i="34"/>
  <c r="I84" i="34"/>
  <c r="I83" i="34"/>
  <c r="I77" i="34"/>
  <c r="J77" i="34"/>
  <c r="H77" i="34"/>
  <c r="J64" i="34"/>
  <c r="H86" i="34"/>
  <c r="H85" i="34"/>
  <c r="H84" i="34"/>
  <c r="H83" i="34"/>
  <c r="I76" i="34"/>
  <c r="J76" i="34"/>
  <c r="I75" i="34"/>
  <c r="J75" i="34"/>
  <c r="I69" i="34"/>
  <c r="J69" i="34"/>
  <c r="I67" i="34"/>
  <c r="J67" i="34"/>
  <c r="I64" i="34"/>
  <c r="I63" i="34"/>
  <c r="J63" i="34"/>
  <c r="I62" i="34"/>
  <c r="J62" i="34"/>
  <c r="I61" i="34"/>
  <c r="J61" i="34"/>
  <c r="I60" i="34"/>
  <c r="J60" i="34"/>
  <c r="I59" i="34"/>
  <c r="J59" i="34"/>
  <c r="I58" i="34"/>
  <c r="J58" i="34"/>
  <c r="I33" i="34"/>
  <c r="I34" i="34"/>
  <c r="I74" i="34"/>
  <c r="J74" i="34"/>
  <c r="I73" i="34"/>
  <c r="J73" i="34"/>
  <c r="I72" i="34"/>
  <c r="J72" i="34"/>
  <c r="I71" i="34"/>
  <c r="J71" i="34"/>
  <c r="I70" i="34"/>
  <c r="J70" i="34"/>
  <c r="I68" i="34"/>
  <c r="J68" i="34"/>
  <c r="I66" i="34"/>
  <c r="J66" i="34"/>
  <c r="I65" i="34"/>
  <c r="J65" i="34"/>
  <c r="I57" i="34"/>
  <c r="J57" i="34"/>
  <c r="I56" i="34"/>
  <c r="J56" i="34"/>
  <c r="I55" i="34"/>
  <c r="J55" i="34"/>
  <c r="I54" i="34"/>
  <c r="J54" i="34"/>
  <c r="I53" i="34"/>
  <c r="J53" i="34"/>
  <c r="I52" i="34"/>
  <c r="J52" i="34"/>
  <c r="I51" i="34"/>
  <c r="J51" i="34"/>
  <c r="I50" i="34"/>
  <c r="J50" i="34"/>
  <c r="I49" i="34"/>
  <c r="J49" i="34"/>
  <c r="I48" i="34"/>
  <c r="J48" i="34"/>
  <c r="I47" i="34"/>
  <c r="J47" i="34"/>
  <c r="I46" i="34"/>
  <c r="J46" i="34"/>
  <c r="I45" i="34"/>
  <c r="J45" i="34"/>
  <c r="I44" i="34"/>
  <c r="J44" i="34"/>
  <c r="I43" i="34"/>
  <c r="J43" i="34"/>
  <c r="I42" i="34"/>
  <c r="J42" i="34"/>
  <c r="I41" i="34"/>
  <c r="J41" i="34"/>
  <c r="I40" i="34"/>
  <c r="J40"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I31" i="34"/>
  <c r="J31" i="34"/>
  <c r="I29" i="34"/>
  <c r="J29" i="34"/>
  <c r="I28" i="34"/>
  <c r="J28" i="34"/>
  <c r="H36" i="34"/>
  <c r="H35" i="34"/>
  <c r="H34" i="34"/>
  <c r="H33" i="34"/>
  <c r="H32" i="34"/>
  <c r="H31" i="34"/>
  <c r="H30" i="34"/>
  <c r="H29" i="34"/>
  <c r="H28" i="34"/>
  <c r="H27" i="34"/>
  <c r="H26" i="34"/>
  <c r="H25" i="34"/>
  <c r="I35" i="34"/>
  <c r="J35" i="34"/>
  <c r="I23" i="34"/>
  <c r="I26" i="34"/>
  <c r="J26" i="34"/>
  <c r="I16" i="34"/>
  <c r="I30" i="10"/>
  <c r="K15" i="10"/>
  <c r="K22" i="10"/>
  <c r="K28" i="10"/>
  <c r="K25" i="10"/>
  <c r="I27" i="10"/>
  <c r="I24" i="10"/>
  <c r="H93" i="34"/>
  <c r="I93" i="34"/>
  <c r="H94" i="34"/>
  <c r="I94" i="34"/>
  <c r="H95" i="34"/>
  <c r="I95" i="34"/>
  <c r="H96" i="34"/>
  <c r="I96" i="34"/>
  <c r="H97" i="34"/>
  <c r="I97" i="34"/>
  <c r="H98" i="34"/>
  <c r="I98" i="34"/>
  <c r="H99" i="34"/>
  <c r="I99" i="34"/>
  <c r="H100" i="34"/>
  <c r="I100" i="34"/>
  <c r="H101" i="34"/>
  <c r="I21" i="10"/>
  <c r="I20" i="10"/>
  <c r="I18" i="10"/>
  <c r="I15" i="10"/>
  <c r="O31" i="10"/>
  <c r="N31" i="10"/>
  <c r="I31" i="10"/>
  <c r="M31" i="10"/>
  <c r="L31" i="10"/>
  <c r="D31" i="10"/>
  <c r="O30" i="10"/>
  <c r="N30" i="10"/>
  <c r="M30" i="10"/>
  <c r="H30" i="10"/>
  <c r="D30" i="10"/>
  <c r="O29" i="10"/>
  <c r="N29" i="10"/>
  <c r="I29" i="10"/>
  <c r="H29" i="10"/>
  <c r="D29" i="10"/>
  <c r="O28" i="10"/>
  <c r="N28" i="10"/>
  <c r="M28" i="10"/>
  <c r="L28" i="10"/>
  <c r="H28" i="10"/>
  <c r="D28" i="10"/>
  <c r="O27" i="10"/>
  <c r="N27" i="10"/>
  <c r="H27" i="10"/>
  <c r="D27" i="10"/>
  <c r="O26" i="10"/>
  <c r="N26" i="10"/>
  <c r="M26" i="10"/>
  <c r="L26" i="10"/>
  <c r="H26" i="10"/>
  <c r="D26" i="10"/>
  <c r="O25" i="10"/>
  <c r="M25" i="10"/>
  <c r="H25" i="10"/>
  <c r="N25" i="10"/>
  <c r="D25" i="10"/>
  <c r="O24" i="10"/>
  <c r="N24" i="10"/>
  <c r="H24" i="10"/>
  <c r="D24" i="10"/>
  <c r="O23" i="10"/>
  <c r="N23" i="10"/>
  <c r="M23" i="10"/>
  <c r="L23" i="10"/>
  <c r="H23" i="10"/>
  <c r="D23" i="10"/>
  <c r="O22" i="10"/>
  <c r="N22" i="10"/>
  <c r="M22" i="10"/>
  <c r="H22" i="10"/>
  <c r="D22" i="10"/>
  <c r="O21" i="10"/>
  <c r="N21" i="10"/>
  <c r="M21" i="10"/>
  <c r="L21" i="10"/>
  <c r="H21" i="10"/>
  <c r="D21" i="10"/>
  <c r="O20" i="10"/>
  <c r="N20" i="10"/>
  <c r="M20" i="10"/>
  <c r="L20" i="10"/>
  <c r="H20" i="10"/>
  <c r="D20" i="10"/>
  <c r="O19" i="10"/>
  <c r="N19" i="10"/>
  <c r="I19" i="10"/>
  <c r="H19" i="10"/>
  <c r="D19" i="10"/>
  <c r="O18" i="10"/>
  <c r="N18" i="10"/>
  <c r="M18" i="10"/>
  <c r="H18" i="10"/>
  <c r="D18" i="10"/>
  <c r="O17" i="10"/>
  <c r="N17" i="10"/>
  <c r="M17" i="10"/>
  <c r="H17" i="10"/>
  <c r="D17" i="10"/>
  <c r="O16" i="10"/>
  <c r="N16" i="10"/>
  <c r="M16" i="10"/>
  <c r="L16" i="10"/>
  <c r="H16" i="10"/>
  <c r="D16" i="10"/>
  <c r="O15" i="10"/>
  <c r="N15" i="10"/>
  <c r="H15" i="10"/>
  <c r="D15" i="10"/>
  <c r="G72" i="2"/>
  <c r="G64" i="2"/>
  <c r="G65" i="2"/>
  <c r="G66" i="2"/>
  <c r="G67" i="2"/>
  <c r="G68" i="2"/>
  <c r="G69" i="2"/>
  <c r="G70" i="2"/>
  <c r="G71" i="2"/>
  <c r="G57" i="2"/>
  <c r="G58" i="2"/>
  <c r="G59" i="2"/>
  <c r="G60" i="2"/>
  <c r="G61" i="2"/>
  <c r="G62" i="2"/>
  <c r="G63" i="2"/>
  <c r="G52" i="2"/>
  <c r="G53" i="2"/>
  <c r="G55" i="2"/>
  <c r="G56" i="2"/>
  <c r="G41" i="2"/>
  <c r="G42" i="2"/>
  <c r="G43" i="2"/>
  <c r="G44" i="2"/>
  <c r="G46" i="2"/>
  <c r="G47" i="2"/>
  <c r="G48" i="2"/>
  <c r="G49" i="2"/>
  <c r="G50" i="2"/>
  <c r="G51" i="2"/>
  <c r="G36" i="2"/>
  <c r="G37" i="2"/>
  <c r="G39" i="2"/>
  <c r="G40" i="2"/>
  <c r="G34" i="2"/>
  <c r="G27" i="2"/>
  <c r="G28" i="2"/>
  <c r="G30" i="2"/>
  <c r="G31" i="2"/>
  <c r="G32" i="2"/>
  <c r="G24" i="2"/>
  <c r="G26" i="2"/>
  <c r="G18" i="2"/>
  <c r="G19" i="2"/>
  <c r="G20" i="2"/>
  <c r="G21" i="2"/>
  <c r="G22" i="2"/>
  <c r="G11" i="2"/>
  <c r="G12" i="2"/>
  <c r="G13" i="2"/>
  <c r="G14" i="2"/>
  <c r="G15" i="2"/>
  <c r="G16" i="2"/>
  <c r="G10" i="2"/>
  <c r="L22" i="10"/>
  <c r="L25" i="10"/>
  <c r="M15" i="10"/>
  <c r="L15" i="10"/>
  <c r="L18" i="10"/>
  <c r="L17" i="10"/>
  <c r="L30" i="10"/>
  <c r="M27" i="10"/>
  <c r="L27" i="10"/>
  <c r="M24" i="10"/>
  <c r="L24" i="10"/>
  <c r="M29" i="10"/>
  <c r="L29" i="10"/>
  <c r="M19" i="10"/>
  <c r="L19" i="10"/>
  <c r="H31" i="10"/>
  <c r="D37" i="1"/>
  <c r="D25" i="2"/>
  <c r="E87" i="1"/>
  <c r="E101" i="1"/>
  <c r="F87" i="1"/>
  <c r="F101" i="1"/>
  <c r="G87" i="1"/>
  <c r="G101" i="1"/>
  <c r="E37" i="1"/>
  <c r="F37" i="1"/>
  <c r="G37" i="1"/>
  <c r="E49" i="1"/>
  <c r="F49" i="1"/>
  <c r="G49" i="1"/>
  <c r="E58" i="1"/>
  <c r="F58" i="1"/>
  <c r="G58" i="1"/>
  <c r="E73" i="1"/>
  <c r="F73" i="1"/>
  <c r="G73" i="1"/>
  <c r="K8" i="52"/>
  <c r="J8" i="52"/>
  <c r="I8" i="52"/>
  <c r="H8" i="52"/>
  <c r="E23" i="1"/>
  <c r="F23" i="1"/>
  <c r="G23" i="1"/>
  <c r="D23" i="1"/>
  <c r="H86" i="1"/>
  <c r="H88" i="1"/>
  <c r="H89" i="1"/>
  <c r="H90" i="1"/>
  <c r="H91" i="1"/>
  <c r="H92" i="1"/>
  <c r="H94" i="1"/>
  <c r="H95" i="1"/>
  <c r="H96" i="1"/>
  <c r="H97" i="1"/>
  <c r="H98" i="1"/>
  <c r="H99" i="1"/>
  <c r="H100" i="1"/>
  <c r="H36" i="1"/>
  <c r="H38" i="1"/>
  <c r="H39" i="1"/>
  <c r="H40" i="1"/>
  <c r="H41" i="1"/>
  <c r="H42" i="1"/>
  <c r="H43" i="1"/>
  <c r="H44" i="1"/>
  <c r="H45" i="1"/>
  <c r="H46" i="1"/>
  <c r="H47" i="1"/>
  <c r="H48" i="1"/>
  <c r="H50" i="1"/>
  <c r="H51" i="1"/>
  <c r="H52" i="1"/>
  <c r="H53" i="1"/>
  <c r="H54" i="1"/>
  <c r="H55" i="1"/>
  <c r="H57" i="1"/>
  <c r="H59" i="1"/>
  <c r="H60" i="1"/>
  <c r="H61" i="1"/>
  <c r="H62" i="1"/>
  <c r="H64" i="1"/>
  <c r="H65" i="1"/>
  <c r="H66" i="1"/>
  <c r="H67" i="1"/>
  <c r="H68" i="1"/>
  <c r="H69" i="1"/>
  <c r="H70" i="1"/>
  <c r="H72" i="1"/>
  <c r="H74" i="1"/>
  <c r="H75" i="1"/>
  <c r="H76" i="1"/>
  <c r="H77" i="1"/>
  <c r="H79" i="1"/>
  <c r="H80" i="1"/>
  <c r="H81" i="1"/>
  <c r="H82" i="1"/>
  <c r="H83" i="1"/>
  <c r="H84" i="1"/>
  <c r="H33" i="1"/>
  <c r="H34" i="1"/>
  <c r="H24" i="1"/>
  <c r="H25" i="1"/>
  <c r="H26" i="1"/>
  <c r="H27" i="1"/>
  <c r="H28" i="1"/>
  <c r="H29" i="1"/>
  <c r="H30" i="1"/>
  <c r="H31" i="1"/>
  <c r="H32" i="1"/>
  <c r="H15" i="1"/>
  <c r="H17" i="1"/>
  <c r="H18" i="1"/>
  <c r="H19" i="1"/>
  <c r="H20" i="1"/>
  <c r="H21" i="1"/>
  <c r="H22" i="1"/>
  <c r="E16" i="1"/>
  <c r="F16" i="1"/>
  <c r="G16" i="1"/>
  <c r="D16" i="1"/>
  <c r="H16" i="1"/>
  <c r="E63" i="1"/>
  <c r="G63" i="1"/>
  <c r="F63" i="1"/>
  <c r="H63" i="1"/>
  <c r="D63" i="1"/>
  <c r="D58" i="1"/>
  <c r="H58" i="1"/>
  <c r="H12" i="1"/>
  <c r="G85" i="1"/>
  <c r="F85" i="1"/>
  <c r="E85" i="1"/>
  <c r="H23" i="1"/>
  <c r="D87" i="1"/>
  <c r="H87" i="1"/>
  <c r="D93" i="1"/>
  <c r="H93" i="1"/>
  <c r="D78" i="1"/>
  <c r="H78" i="1"/>
  <c r="D73" i="1"/>
  <c r="H73" i="1"/>
  <c r="E14" i="1"/>
  <c r="E13" i="1"/>
  <c r="H13" i="1"/>
  <c r="F9" i="1"/>
  <c r="G9" i="1"/>
  <c r="D9" i="1"/>
  <c r="E11" i="1"/>
  <c r="H11" i="1"/>
  <c r="E9" i="1"/>
  <c r="H9" i="1"/>
  <c r="H14" i="1"/>
  <c r="H35" i="13"/>
  <c r="H34" i="13"/>
  <c r="H33" i="13"/>
  <c r="H8" i="13"/>
  <c r="D40" i="5"/>
  <c r="F15" i="75"/>
  <c r="F14" i="75"/>
  <c r="F13" i="75"/>
  <c r="F12" i="75"/>
  <c r="F11" i="75"/>
  <c r="F10" i="75"/>
  <c r="F9" i="75"/>
  <c r="B14" i="71"/>
  <c r="B13" i="71"/>
  <c r="B12" i="71"/>
  <c r="B10" i="71"/>
  <c r="B9" i="71"/>
  <c r="H91" i="34"/>
  <c r="F45" i="2"/>
  <c r="E45" i="2"/>
  <c r="D45" i="2"/>
  <c r="G45" i="2"/>
  <c r="F38" i="2"/>
  <c r="E38" i="2"/>
  <c r="D38" i="2"/>
  <c r="G38" i="2"/>
  <c r="F29" i="2"/>
  <c r="E29" i="2"/>
  <c r="D29" i="2"/>
  <c r="F33" i="2"/>
  <c r="E33" i="2"/>
  <c r="D33" i="2"/>
  <c r="G33" i="2"/>
  <c r="F25" i="2"/>
  <c r="E25" i="2"/>
  <c r="D85" i="1"/>
  <c r="H85" i="1"/>
  <c r="D101" i="1"/>
  <c r="H101" i="1"/>
  <c r="D71" i="1"/>
  <c r="H71" i="1"/>
  <c r="D49" i="1"/>
  <c r="H49" i="1"/>
  <c r="H37" i="1"/>
  <c r="I37" i="1"/>
  <c r="D35" i="1"/>
  <c r="H35" i="1"/>
  <c r="I73" i="67"/>
  <c r="H73" i="67"/>
  <c r="G73" i="67"/>
  <c r="F73" i="67"/>
  <c r="E73" i="67"/>
  <c r="D73" i="67"/>
  <c r="C73" i="67"/>
  <c r="J72" i="67"/>
  <c r="J71" i="67"/>
  <c r="J70" i="67"/>
  <c r="J69" i="67"/>
  <c r="J68" i="67"/>
  <c r="J67" i="67"/>
  <c r="J66" i="67"/>
  <c r="J65" i="67"/>
  <c r="J64" i="67"/>
  <c r="J63" i="67"/>
  <c r="J62" i="67"/>
  <c r="J61" i="67"/>
  <c r="J60" i="67"/>
  <c r="J59" i="67"/>
  <c r="J58" i="67"/>
  <c r="J57" i="67"/>
  <c r="J56" i="67"/>
  <c r="J55" i="67"/>
  <c r="J54" i="67"/>
  <c r="J53" i="67"/>
  <c r="J52" i="67"/>
  <c r="J51" i="67"/>
  <c r="J50" i="67"/>
  <c r="J49" i="67"/>
  <c r="J48" i="67"/>
  <c r="J47" i="67"/>
  <c r="J46" i="67"/>
  <c r="J45" i="67"/>
  <c r="J44" i="67"/>
  <c r="J43" i="67"/>
  <c r="J42" i="67"/>
  <c r="J41" i="67"/>
  <c r="J40" i="67"/>
  <c r="J39" i="67"/>
  <c r="J38" i="67"/>
  <c r="J37" i="67"/>
  <c r="J36" i="67"/>
  <c r="J35" i="67"/>
  <c r="J34" i="67"/>
  <c r="J33" i="67"/>
  <c r="J32" i="67"/>
  <c r="J31" i="67"/>
  <c r="J30" i="67"/>
  <c r="J29" i="67"/>
  <c r="J28" i="67"/>
  <c r="J27" i="67"/>
  <c r="J26" i="67"/>
  <c r="J25" i="67"/>
  <c r="J24" i="67"/>
  <c r="J23" i="67"/>
  <c r="J22" i="67"/>
  <c r="J21" i="67"/>
  <c r="J20" i="67"/>
  <c r="J19" i="67"/>
  <c r="J18" i="67"/>
  <c r="J17" i="67"/>
  <c r="J16" i="67"/>
  <c r="J15" i="67"/>
  <c r="J14" i="67"/>
  <c r="J13" i="67"/>
  <c r="J12" i="67"/>
  <c r="J11" i="67"/>
  <c r="J10" i="67"/>
  <c r="E35" i="2"/>
  <c r="G25" i="2"/>
  <c r="J73" i="67"/>
  <c r="G29" i="2"/>
  <c r="F54" i="2"/>
  <c r="D35" i="2"/>
  <c r="F35" i="2"/>
  <c r="E54" i="2"/>
  <c r="D54" i="2"/>
  <c r="D56" i="1"/>
  <c r="H56" i="1"/>
  <c r="K68" i="3"/>
  <c r="K67" i="3"/>
  <c r="K66" i="3"/>
  <c r="K65" i="3"/>
  <c r="K64" i="3"/>
  <c r="K63" i="3"/>
  <c r="K62" i="3"/>
  <c r="J59" i="3"/>
  <c r="I59" i="3"/>
  <c r="H59" i="3"/>
  <c r="G59" i="3"/>
  <c r="F59" i="3"/>
  <c r="E59" i="3"/>
  <c r="D59" i="3"/>
  <c r="G35" i="2"/>
  <c r="G54" i="2"/>
  <c r="F17" i="2"/>
  <c r="E17" i="2"/>
  <c r="D17" i="2"/>
  <c r="G17" i="2"/>
  <c r="G9" i="2"/>
  <c r="F9" i="2"/>
  <c r="E9" i="2"/>
  <c r="D9" i="2"/>
  <c r="K24" i="52"/>
  <c r="J24" i="52"/>
  <c r="I24" i="52"/>
  <c r="H24" i="52"/>
  <c r="K21" i="52"/>
  <c r="J21" i="52"/>
  <c r="I21" i="52"/>
  <c r="H21" i="52"/>
  <c r="K18" i="52"/>
  <c r="J18" i="52"/>
  <c r="I18" i="52"/>
  <c r="H18" i="52"/>
  <c r="K15" i="52"/>
  <c r="J15" i="52"/>
  <c r="I15" i="52"/>
  <c r="H15" i="52"/>
  <c r="K12" i="52"/>
  <c r="J12" i="52"/>
  <c r="H12" i="52"/>
  <c r="D23" i="2"/>
  <c r="E23" i="2"/>
  <c r="F23" i="2"/>
  <c r="H28" i="52"/>
  <c r="J28" i="52"/>
  <c r="I28" i="52"/>
  <c r="K28" i="52"/>
  <c r="G23" i="2"/>
  <c r="D8" i="4"/>
  <c r="D38" i="15"/>
  <c r="F18" i="15"/>
  <c r="G18" i="15"/>
  <c r="H14" i="34"/>
  <c r="G27" i="52"/>
  <c r="G26" i="52"/>
  <c r="G25" i="52"/>
  <c r="F24" i="52"/>
  <c r="E24" i="52"/>
  <c r="D24" i="52"/>
  <c r="G23" i="52"/>
  <c r="G22" i="52"/>
  <c r="G21" i="52"/>
  <c r="F21" i="52"/>
  <c r="E21" i="52"/>
  <c r="D21" i="52"/>
  <c r="G20" i="52"/>
  <c r="F19" i="52"/>
  <c r="F18" i="52"/>
  <c r="E18" i="52"/>
  <c r="D18" i="52"/>
  <c r="G17" i="52"/>
  <c r="G16" i="52"/>
  <c r="F15" i="52"/>
  <c r="E15" i="52"/>
  <c r="D15" i="52"/>
  <c r="G14" i="52"/>
  <c r="G13" i="52"/>
  <c r="F12" i="52"/>
  <c r="E12" i="52"/>
  <c r="D12" i="52"/>
  <c r="G11" i="52"/>
  <c r="G10" i="52"/>
  <c r="G9" i="52"/>
  <c r="G8" i="52"/>
  <c r="F8" i="52"/>
  <c r="E8" i="52"/>
  <c r="D8" i="52"/>
  <c r="D28" i="52"/>
  <c r="G12" i="52"/>
  <c r="F28" i="52"/>
  <c r="G15" i="52"/>
  <c r="G24" i="52"/>
  <c r="E28" i="52"/>
  <c r="G19" i="52"/>
  <c r="G18" i="52"/>
  <c r="G28" i="52"/>
  <c r="C64" i="18"/>
  <c r="G34" i="15"/>
  <c r="E34" i="15"/>
  <c r="F34" i="15"/>
  <c r="G30" i="15"/>
  <c r="E30" i="15"/>
  <c r="G26" i="15"/>
  <c r="E26" i="15"/>
  <c r="G24" i="15"/>
  <c r="E24" i="15"/>
  <c r="F24" i="15"/>
  <c r="G38" i="15"/>
  <c r="E38" i="15"/>
  <c r="G21" i="15"/>
  <c r="E21" i="15"/>
  <c r="E18" i="15"/>
  <c r="D18" i="15"/>
  <c r="F42" i="15"/>
  <c r="E42" i="15"/>
  <c r="G42" i="15"/>
  <c r="D21" i="15"/>
  <c r="D42" i="15"/>
  <c r="F38" i="15"/>
  <c r="G17" i="15"/>
  <c r="E17" i="15"/>
  <c r="F26" i="15"/>
  <c r="F30" i="15"/>
  <c r="F21" i="15"/>
  <c r="D34" i="15"/>
  <c r="D30" i="15"/>
  <c r="D26" i="15"/>
  <c r="F17" i="15"/>
  <c r="D24" i="15"/>
  <c r="D17" i="15"/>
  <c r="J9" i="3"/>
  <c r="F9" i="3"/>
  <c r="K10" i="3"/>
  <c r="K11" i="3"/>
  <c r="K12" i="3"/>
  <c r="K13" i="3"/>
  <c r="K25" i="3"/>
  <c r="I8" i="12"/>
  <c r="K9" i="3"/>
  <c r="H90" i="34"/>
  <c r="O33" i="10"/>
  <c r="N33" i="10"/>
  <c r="M33" i="10"/>
  <c r="H33" i="10"/>
  <c r="E92" i="34"/>
  <c r="C92" i="34"/>
  <c r="C89" i="34"/>
  <c r="E38" i="34"/>
  <c r="K38" i="34"/>
  <c r="L38" i="34"/>
  <c r="D10" i="34"/>
  <c r="F10" i="34"/>
  <c r="G10" i="34"/>
  <c r="E13" i="34"/>
  <c r="K13" i="34"/>
  <c r="L13" i="34"/>
  <c r="C13" i="34"/>
  <c r="K24" i="34"/>
  <c r="F14" i="10"/>
  <c r="G14" i="10"/>
  <c r="E14" i="10"/>
  <c r="G38" i="34"/>
  <c r="G37" i="34"/>
  <c r="C88" i="34"/>
  <c r="L12" i="34"/>
  <c r="K12" i="34"/>
  <c r="K89" i="34"/>
  <c r="L89" i="34"/>
  <c r="K103" i="34"/>
  <c r="L103" i="34"/>
  <c r="K109" i="34"/>
  <c r="L109" i="34"/>
  <c r="I90" i="34"/>
  <c r="J90" i="34"/>
  <c r="I91" i="34"/>
  <c r="J91" i="34"/>
  <c r="I104" i="34"/>
  <c r="I105" i="34"/>
  <c r="I106" i="34"/>
  <c r="I107" i="34"/>
  <c r="I108" i="34"/>
  <c r="I110" i="34"/>
  <c r="I111" i="34"/>
  <c r="I112" i="34"/>
  <c r="I113" i="34"/>
  <c r="I114" i="34"/>
  <c r="I115" i="34"/>
  <c r="I116" i="34"/>
  <c r="K92" i="34"/>
  <c r="L92" i="34"/>
  <c r="H116" i="34"/>
  <c r="H115" i="34"/>
  <c r="H114" i="34"/>
  <c r="H113" i="34"/>
  <c r="H112" i="34"/>
  <c r="H111" i="34"/>
  <c r="H110" i="34"/>
  <c r="E109" i="34"/>
  <c r="C109" i="34"/>
  <c r="H108" i="34"/>
  <c r="H107" i="34"/>
  <c r="H106" i="34"/>
  <c r="H105" i="34"/>
  <c r="H104" i="34"/>
  <c r="E103" i="34"/>
  <c r="C103" i="34"/>
  <c r="E89" i="34"/>
  <c r="E88" i="34"/>
  <c r="C38" i="34"/>
  <c r="I36" i="34"/>
  <c r="J36" i="34"/>
  <c r="J34" i="34"/>
  <c r="J33" i="34"/>
  <c r="I32" i="34"/>
  <c r="J32" i="34"/>
  <c r="I30" i="34"/>
  <c r="J30" i="34"/>
  <c r="I27" i="34"/>
  <c r="J27" i="34"/>
  <c r="I25" i="34"/>
  <c r="E24" i="34"/>
  <c r="C24" i="34"/>
  <c r="J23" i="34"/>
  <c r="H23" i="34"/>
  <c r="I22" i="34"/>
  <c r="J22" i="34"/>
  <c r="H22" i="34"/>
  <c r="I21" i="34"/>
  <c r="H21" i="34"/>
  <c r="I20" i="34"/>
  <c r="J20" i="34"/>
  <c r="H20" i="34"/>
  <c r="I19" i="34"/>
  <c r="J19" i="34"/>
  <c r="H19" i="34"/>
  <c r="I18" i="34"/>
  <c r="J18" i="34"/>
  <c r="H18" i="34"/>
  <c r="I17" i="34"/>
  <c r="J17" i="34"/>
  <c r="H17" i="34"/>
  <c r="J16" i="34"/>
  <c r="H16" i="34"/>
  <c r="I15" i="34"/>
  <c r="J15" i="34"/>
  <c r="H15" i="34"/>
  <c r="I14" i="34"/>
  <c r="L88" i="34"/>
  <c r="K88" i="34"/>
  <c r="I13" i="34"/>
  <c r="I92" i="34"/>
  <c r="I38" i="34"/>
  <c r="H13" i="34"/>
  <c r="H38" i="34"/>
  <c r="H92" i="34"/>
  <c r="E12" i="34"/>
  <c r="C12" i="34"/>
  <c r="C37" i="34"/>
  <c r="K102" i="34"/>
  <c r="J14" i="34"/>
  <c r="L102" i="34"/>
  <c r="I109" i="34"/>
  <c r="I89" i="34"/>
  <c r="J25" i="34"/>
  <c r="I24" i="34"/>
  <c r="I103" i="34"/>
  <c r="L37" i="34"/>
  <c r="L11" i="34"/>
  <c r="H109" i="34"/>
  <c r="K37" i="34"/>
  <c r="K11" i="34"/>
  <c r="J21" i="34"/>
  <c r="H89" i="34"/>
  <c r="E37" i="34"/>
  <c r="C102" i="34"/>
  <c r="C87" i="34"/>
  <c r="E102" i="34"/>
  <c r="E87" i="34"/>
  <c r="H103" i="34"/>
  <c r="H24" i="34"/>
  <c r="H88" i="34"/>
  <c r="K87" i="34"/>
  <c r="I88" i="34"/>
  <c r="L87" i="34"/>
  <c r="E11" i="34"/>
  <c r="I37" i="34"/>
  <c r="H102" i="34"/>
  <c r="H87" i="34"/>
  <c r="J24" i="34"/>
  <c r="H37" i="34"/>
  <c r="C11" i="34"/>
  <c r="I12" i="34"/>
  <c r="J13" i="34"/>
  <c r="J38" i="34"/>
  <c r="H12" i="34"/>
  <c r="K10" i="34"/>
  <c r="I102" i="34"/>
  <c r="I87" i="34"/>
  <c r="E10" i="34"/>
  <c r="C10" i="34"/>
  <c r="L10" i="34"/>
  <c r="I11" i="34"/>
  <c r="J37" i="34"/>
  <c r="J12" i="34"/>
  <c r="H11" i="34"/>
  <c r="H10" i="34"/>
  <c r="J11" i="34"/>
  <c r="J109" i="34"/>
  <c r="J103" i="34"/>
  <c r="J102" i="34"/>
  <c r="J92" i="34"/>
  <c r="J89" i="34"/>
  <c r="J88" i="34"/>
  <c r="J87" i="34"/>
  <c r="J10" i="34"/>
  <c r="I10" i="34"/>
  <c r="E64" i="10"/>
  <c r="F64" i="10"/>
  <c r="G64" i="10"/>
  <c r="I64" i="10"/>
  <c r="J64" i="10"/>
  <c r="K64" i="10"/>
  <c r="E49" i="10"/>
  <c r="F49" i="10"/>
  <c r="G49" i="10"/>
  <c r="O80" i="10"/>
  <c r="N80" i="10"/>
  <c r="M80" i="10"/>
  <c r="H80" i="10"/>
  <c r="D80" i="10"/>
  <c r="O79" i="10"/>
  <c r="N79" i="10"/>
  <c r="M79" i="10"/>
  <c r="H79" i="10"/>
  <c r="D79" i="10"/>
  <c r="O78" i="10"/>
  <c r="N78" i="10"/>
  <c r="M78" i="10"/>
  <c r="H78" i="10"/>
  <c r="D78" i="10"/>
  <c r="O77" i="10"/>
  <c r="N77" i="10"/>
  <c r="M77" i="10"/>
  <c r="H77" i="10"/>
  <c r="D77" i="10"/>
  <c r="O76" i="10"/>
  <c r="N76" i="10"/>
  <c r="M76" i="10"/>
  <c r="H76" i="10"/>
  <c r="D76" i="10"/>
  <c r="O75" i="10"/>
  <c r="N75" i="10"/>
  <c r="M75" i="10"/>
  <c r="H75" i="10"/>
  <c r="D75" i="10"/>
  <c r="O74" i="10"/>
  <c r="N74" i="10"/>
  <c r="M74" i="10"/>
  <c r="H74" i="10"/>
  <c r="D74" i="10"/>
  <c r="O73" i="10"/>
  <c r="N73" i="10"/>
  <c r="M73" i="10"/>
  <c r="H73" i="10"/>
  <c r="D73" i="10"/>
  <c r="O72" i="10"/>
  <c r="N72" i="10"/>
  <c r="M72" i="10"/>
  <c r="H72" i="10"/>
  <c r="D72" i="10"/>
  <c r="O71" i="10"/>
  <c r="N71" i="10"/>
  <c r="M71" i="10"/>
  <c r="H71" i="10"/>
  <c r="D71" i="10"/>
  <c r="O70" i="10"/>
  <c r="N70" i="10"/>
  <c r="M70" i="10"/>
  <c r="H70" i="10"/>
  <c r="D70" i="10"/>
  <c r="O69" i="10"/>
  <c r="N69" i="10"/>
  <c r="M69" i="10"/>
  <c r="H69" i="10"/>
  <c r="D69" i="10"/>
  <c r="O68" i="10"/>
  <c r="N68" i="10"/>
  <c r="M68" i="10"/>
  <c r="H68" i="10"/>
  <c r="D68" i="10"/>
  <c r="O67" i="10"/>
  <c r="N67" i="10"/>
  <c r="M67" i="10"/>
  <c r="H67" i="10"/>
  <c r="D67" i="10"/>
  <c r="O66" i="10"/>
  <c r="N66" i="10"/>
  <c r="M66" i="10"/>
  <c r="H66" i="10"/>
  <c r="D66" i="10"/>
  <c r="O65" i="10"/>
  <c r="N65" i="10"/>
  <c r="M65" i="10"/>
  <c r="H65" i="10"/>
  <c r="D65" i="10"/>
  <c r="O60" i="10"/>
  <c r="N60" i="10"/>
  <c r="M60" i="10"/>
  <c r="D60" i="10"/>
  <c r="J49" i="10"/>
  <c r="D59" i="10"/>
  <c r="D53" i="10"/>
  <c r="D50" i="10"/>
  <c r="E32" i="10"/>
  <c r="F32" i="10"/>
  <c r="G32" i="10"/>
  <c r="O48" i="10"/>
  <c r="N48" i="10"/>
  <c r="M48" i="10"/>
  <c r="H48" i="10"/>
  <c r="D48" i="10"/>
  <c r="O47" i="10"/>
  <c r="N47" i="10"/>
  <c r="M47" i="10"/>
  <c r="H47" i="10"/>
  <c r="D47" i="10"/>
  <c r="O46" i="10"/>
  <c r="N46" i="10"/>
  <c r="M46" i="10"/>
  <c r="H46" i="10"/>
  <c r="D46" i="10"/>
  <c r="O45" i="10"/>
  <c r="N45" i="10"/>
  <c r="M45" i="10"/>
  <c r="D45" i="10"/>
  <c r="O44" i="10"/>
  <c r="N44" i="10"/>
  <c r="D44" i="10"/>
  <c r="O43" i="10"/>
  <c r="M43" i="10"/>
  <c r="D43" i="10"/>
  <c r="N42" i="10"/>
  <c r="M42" i="10"/>
  <c r="D42" i="10"/>
  <c r="O41" i="10"/>
  <c r="N41" i="10"/>
  <c r="M41" i="10"/>
  <c r="D41" i="10"/>
  <c r="O40" i="10"/>
  <c r="N40" i="10"/>
  <c r="M40" i="10"/>
  <c r="D40" i="10"/>
  <c r="O39" i="10"/>
  <c r="N39" i="10"/>
  <c r="M39" i="10"/>
  <c r="H39" i="10"/>
  <c r="D39" i="10"/>
  <c r="O38" i="10"/>
  <c r="N38" i="10"/>
  <c r="M38" i="10"/>
  <c r="D38" i="10"/>
  <c r="O37" i="10"/>
  <c r="N37" i="10"/>
  <c r="M37" i="10"/>
  <c r="D37" i="10"/>
  <c r="O36" i="10"/>
  <c r="N36" i="10"/>
  <c r="M36" i="10"/>
  <c r="D36" i="10"/>
  <c r="O35" i="10"/>
  <c r="N35" i="10"/>
  <c r="M35" i="10"/>
  <c r="D35" i="10"/>
  <c r="O34" i="10"/>
  <c r="N34" i="10"/>
  <c r="M34" i="10"/>
  <c r="D34" i="10"/>
  <c r="D33" i="10"/>
  <c r="L33" i="10"/>
  <c r="L37" i="10"/>
  <c r="L69" i="10"/>
  <c r="L77" i="10"/>
  <c r="L48" i="10"/>
  <c r="L74" i="10"/>
  <c r="L78" i="10"/>
  <c r="D32" i="10"/>
  <c r="D49" i="10"/>
  <c r="L67" i="10"/>
  <c r="L71" i="10"/>
  <c r="L72" i="10"/>
  <c r="L76" i="10"/>
  <c r="I14" i="10"/>
  <c r="M14" i="10"/>
  <c r="H64" i="10"/>
  <c r="L79" i="10"/>
  <c r="L73" i="10"/>
  <c r="G81" i="10"/>
  <c r="O64" i="10"/>
  <c r="K14" i="10"/>
  <c r="O14" i="10"/>
  <c r="I49" i="10"/>
  <c r="M49" i="10"/>
  <c r="L47" i="10"/>
  <c r="M64" i="10"/>
  <c r="N64" i="10"/>
  <c r="L70" i="10"/>
  <c r="L75" i="10"/>
  <c r="E81" i="10"/>
  <c r="N49" i="10"/>
  <c r="J14" i="10"/>
  <c r="N14" i="10"/>
  <c r="D14" i="10"/>
  <c r="L46" i="10"/>
  <c r="L66" i="10"/>
  <c r="D64" i="10"/>
  <c r="K49" i="10"/>
  <c r="O49" i="10"/>
  <c r="L65" i="10"/>
  <c r="L68" i="10"/>
  <c r="L80" i="10"/>
  <c r="H38" i="13"/>
  <c r="H44" i="10"/>
  <c r="H42" i="10"/>
  <c r="L34" i="10"/>
  <c r="L40" i="10"/>
  <c r="H35" i="10"/>
  <c r="L36" i="10"/>
  <c r="L38" i="10"/>
  <c r="L39" i="10"/>
  <c r="H45" i="10"/>
  <c r="L45" i="10"/>
  <c r="K32" i="10"/>
  <c r="O32" i="10"/>
  <c r="L41" i="10"/>
  <c r="L35" i="10"/>
  <c r="J32" i="10"/>
  <c r="N32" i="10"/>
  <c r="I32" i="10"/>
  <c r="M32" i="10"/>
  <c r="F81" i="10"/>
  <c r="H43" i="10"/>
  <c r="H40" i="10"/>
  <c r="H41" i="10"/>
  <c r="O42" i="10"/>
  <c r="N43" i="10"/>
  <c r="L43" i="10"/>
  <c r="M44" i="10"/>
  <c r="L44" i="10"/>
  <c r="D81" i="10"/>
  <c r="L49" i="10"/>
  <c r="H14" i="10"/>
  <c r="K81" i="10"/>
  <c r="H49" i="10"/>
  <c r="I81" i="10"/>
  <c r="L64" i="10"/>
  <c r="J81" i="10"/>
  <c r="H32" i="10"/>
  <c r="L14" i="10"/>
  <c r="L42" i="10"/>
  <c r="L32" i="10"/>
  <c r="I12" i="12"/>
  <c r="I34" i="12"/>
  <c r="L81" i="10"/>
  <c r="M81" i="10"/>
  <c r="O81" i="10"/>
  <c r="H81" i="10"/>
  <c r="N81" i="10"/>
  <c r="J52" i="3"/>
  <c r="I52" i="3"/>
  <c r="H52" i="3"/>
  <c r="G52" i="3"/>
  <c r="F52" i="3"/>
  <c r="E52" i="3"/>
  <c r="D52" i="3"/>
  <c r="J45" i="3"/>
  <c r="I45" i="3"/>
  <c r="H45" i="3"/>
  <c r="G45" i="3"/>
  <c r="F45" i="3"/>
  <c r="E45" i="3"/>
  <c r="D45" i="3"/>
  <c r="J32" i="3"/>
  <c r="I32" i="3"/>
  <c r="H32" i="3"/>
  <c r="G32" i="3"/>
  <c r="F32" i="3"/>
  <c r="E32" i="3"/>
  <c r="D32" i="3"/>
  <c r="J27" i="3"/>
  <c r="I27" i="3"/>
  <c r="H27" i="3"/>
  <c r="G27" i="3"/>
  <c r="F27" i="3"/>
  <c r="E27" i="3"/>
  <c r="D27" i="3"/>
  <c r="K24" i="3"/>
  <c r="J14" i="3"/>
  <c r="I14" i="3"/>
  <c r="H14" i="3"/>
  <c r="G14" i="3"/>
  <c r="F14" i="3"/>
  <c r="E14" i="3"/>
  <c r="D14" i="3"/>
  <c r="I9" i="3"/>
  <c r="H9" i="3"/>
  <c r="G9" i="3"/>
  <c r="E9" i="3"/>
  <c r="D9" i="3"/>
  <c r="F21" i="3"/>
  <c r="J21" i="3"/>
  <c r="H61" i="3"/>
  <c r="E39" i="3"/>
  <c r="H21" i="3"/>
  <c r="G21" i="3"/>
  <c r="E21" i="3"/>
  <c r="D21" i="3"/>
  <c r="I21" i="3"/>
  <c r="D39" i="3"/>
  <c r="J39" i="3"/>
  <c r="I39" i="3"/>
  <c r="H39" i="3"/>
  <c r="G39" i="3"/>
  <c r="F39" i="3"/>
  <c r="G61" i="3"/>
  <c r="F61" i="3"/>
  <c r="E61" i="3"/>
  <c r="D61" i="3"/>
  <c r="J61" i="3"/>
  <c r="I61" i="3"/>
  <c r="K21" i="3"/>
  <c r="C7" i="18"/>
  <c r="I34" i="8"/>
  <c r="J34" i="8"/>
  <c r="J33" i="8"/>
  <c r="L33" i="8"/>
  <c r="K33" i="8"/>
  <c r="H33" i="8"/>
  <c r="G33" i="8"/>
  <c r="F33" i="8"/>
  <c r="I30" i="8"/>
  <c r="I29" i="8"/>
  <c r="L29" i="8"/>
  <c r="K29" i="8"/>
  <c r="H29" i="8"/>
  <c r="G29" i="8"/>
  <c r="F29" i="8"/>
  <c r="I16" i="8"/>
  <c r="I15" i="8"/>
  <c r="L15" i="8"/>
  <c r="K15" i="8"/>
  <c r="H15" i="8"/>
  <c r="G15" i="8"/>
  <c r="F15" i="8"/>
  <c r="I12" i="8"/>
  <c r="J12" i="8"/>
  <c r="J11" i="8"/>
  <c r="L11" i="8"/>
  <c r="K11" i="8"/>
  <c r="H11" i="8"/>
  <c r="G11" i="8"/>
  <c r="F11" i="8"/>
  <c r="K28" i="8"/>
  <c r="L10" i="8"/>
  <c r="L28" i="8"/>
  <c r="H10" i="8"/>
  <c r="H28" i="8"/>
  <c r="F10" i="8"/>
  <c r="F28" i="8"/>
  <c r="G10" i="8"/>
  <c r="J16" i="8"/>
  <c r="J15" i="8"/>
  <c r="J10" i="8"/>
  <c r="G28" i="8"/>
  <c r="K32" i="3"/>
  <c r="I33" i="8"/>
  <c r="I28" i="8"/>
  <c r="K10" i="8"/>
  <c r="I11" i="8"/>
  <c r="I10" i="8"/>
  <c r="J30" i="8"/>
  <c r="J29" i="8"/>
  <c r="J28" i="8"/>
  <c r="K63" i="5"/>
  <c r="K61" i="5"/>
  <c r="K60" i="5"/>
  <c r="J59" i="5"/>
  <c r="I59" i="5"/>
  <c r="H59" i="5"/>
  <c r="G59" i="5"/>
  <c r="F59" i="5"/>
  <c r="E59" i="5"/>
  <c r="D59" i="5"/>
  <c r="K58" i="5"/>
  <c r="K57" i="5"/>
  <c r="K54" i="5"/>
  <c r="K53" i="5"/>
  <c r="J52" i="5"/>
  <c r="I52" i="5"/>
  <c r="H52" i="5"/>
  <c r="G52" i="5"/>
  <c r="F52" i="5"/>
  <c r="E52" i="5"/>
  <c r="D52" i="5"/>
  <c r="K49" i="5"/>
  <c r="K48" i="5"/>
  <c r="J47" i="5"/>
  <c r="I47" i="5"/>
  <c r="H47" i="5"/>
  <c r="G47" i="5"/>
  <c r="F47" i="5"/>
  <c r="E47" i="5"/>
  <c r="D47" i="5"/>
  <c r="K43" i="5"/>
  <c r="K42" i="5"/>
  <c r="K41" i="5"/>
  <c r="J40" i="5"/>
  <c r="I40" i="5"/>
  <c r="H40" i="5"/>
  <c r="G40" i="5"/>
  <c r="F40" i="5"/>
  <c r="E40" i="5"/>
  <c r="K40" i="5"/>
  <c r="K39" i="5"/>
  <c r="K38" i="5"/>
  <c r="K35" i="5"/>
  <c r="K34" i="5"/>
  <c r="K33" i="5"/>
  <c r="J32" i="5"/>
  <c r="I32" i="5"/>
  <c r="H32" i="5"/>
  <c r="G32" i="5"/>
  <c r="F32" i="5"/>
  <c r="E32" i="5"/>
  <c r="D32" i="5"/>
  <c r="K29" i="5"/>
  <c r="K28" i="5"/>
  <c r="K27" i="5"/>
  <c r="J26" i="5"/>
  <c r="I26" i="5"/>
  <c r="H26" i="5"/>
  <c r="G26" i="5"/>
  <c r="F26" i="5"/>
  <c r="E26" i="5"/>
  <c r="D26" i="5"/>
  <c r="K24" i="5"/>
  <c r="K23" i="5"/>
  <c r="K22" i="5"/>
  <c r="K21" i="5"/>
  <c r="J20" i="5"/>
  <c r="I20" i="5"/>
  <c r="H20" i="5"/>
  <c r="G20" i="5"/>
  <c r="F20" i="5"/>
  <c r="E20" i="5"/>
  <c r="D20" i="5"/>
  <c r="K19" i="5"/>
  <c r="K18" i="5"/>
  <c r="K16" i="5"/>
  <c r="K15" i="5"/>
  <c r="K14" i="5"/>
  <c r="J13" i="5"/>
  <c r="I13" i="5"/>
  <c r="H13" i="5"/>
  <c r="G13" i="5"/>
  <c r="F13" i="5"/>
  <c r="E13" i="5"/>
  <c r="D13" i="5"/>
  <c r="K11" i="5"/>
  <c r="K10" i="5"/>
  <c r="K9" i="5"/>
  <c r="J8" i="5"/>
  <c r="I8" i="5"/>
  <c r="H8" i="5"/>
  <c r="G8" i="5"/>
  <c r="F8" i="5"/>
  <c r="E8" i="5"/>
  <c r="D8" i="5"/>
  <c r="J36" i="4"/>
  <c r="I36" i="4"/>
  <c r="H36" i="4"/>
  <c r="G36" i="4"/>
  <c r="F36" i="4"/>
  <c r="E36" i="4"/>
  <c r="D36" i="4"/>
  <c r="J35" i="4"/>
  <c r="I35" i="4"/>
  <c r="H35" i="4"/>
  <c r="G35" i="4"/>
  <c r="F35" i="4"/>
  <c r="E35" i="4"/>
  <c r="D35" i="4"/>
  <c r="J34" i="4"/>
  <c r="I34" i="4"/>
  <c r="H34" i="4"/>
  <c r="G34" i="4"/>
  <c r="F34" i="4"/>
  <c r="E34" i="4"/>
  <c r="D34" i="4"/>
  <c r="K32" i="4"/>
  <c r="K31" i="4"/>
  <c r="K30" i="4"/>
  <c r="K29" i="4"/>
  <c r="K28" i="4"/>
  <c r="J27" i="4"/>
  <c r="I27" i="4"/>
  <c r="H27" i="4"/>
  <c r="G27" i="4"/>
  <c r="F27" i="4"/>
  <c r="E27" i="4"/>
  <c r="D27" i="4"/>
  <c r="K26" i="4"/>
  <c r="K25" i="4"/>
  <c r="K24" i="4"/>
  <c r="J23" i="4"/>
  <c r="I23" i="4"/>
  <c r="H23" i="4"/>
  <c r="G23" i="4"/>
  <c r="F23" i="4"/>
  <c r="E23" i="4"/>
  <c r="D23" i="4"/>
  <c r="J21" i="4"/>
  <c r="I21" i="4"/>
  <c r="H21" i="4"/>
  <c r="G21" i="4"/>
  <c r="F21" i="4"/>
  <c r="E21" i="4"/>
  <c r="D21" i="4"/>
  <c r="J20" i="4"/>
  <c r="I20" i="4"/>
  <c r="H20" i="4"/>
  <c r="G20" i="4"/>
  <c r="F20" i="4"/>
  <c r="E20" i="4"/>
  <c r="D20" i="4"/>
  <c r="J19" i="4"/>
  <c r="I19" i="4"/>
  <c r="H19" i="4"/>
  <c r="G19" i="4"/>
  <c r="F19" i="4"/>
  <c r="E19" i="4"/>
  <c r="D19" i="4"/>
  <c r="K17" i="4"/>
  <c r="K16" i="4"/>
  <c r="K15" i="4"/>
  <c r="K14" i="4"/>
  <c r="K13" i="4"/>
  <c r="J12" i="4"/>
  <c r="I12" i="4"/>
  <c r="H12" i="4"/>
  <c r="G12" i="4"/>
  <c r="F12" i="4"/>
  <c r="E12" i="4"/>
  <c r="D12" i="4"/>
  <c r="K11" i="4"/>
  <c r="K10" i="4"/>
  <c r="K9" i="4"/>
  <c r="J8" i="4"/>
  <c r="I8" i="4"/>
  <c r="H8" i="4"/>
  <c r="G8" i="4"/>
  <c r="F8" i="4"/>
  <c r="E8" i="4"/>
  <c r="K60" i="3"/>
  <c r="K59" i="3"/>
  <c r="K55" i="3"/>
  <c r="K50" i="3"/>
  <c r="K49" i="3"/>
  <c r="K48" i="3"/>
  <c r="K47" i="3"/>
  <c r="K46" i="3"/>
  <c r="K20" i="3"/>
  <c r="K19" i="3"/>
  <c r="K17" i="3"/>
  <c r="K16" i="3"/>
  <c r="K15" i="3"/>
  <c r="I33" i="4"/>
  <c r="K47" i="5"/>
  <c r="F33" i="4"/>
  <c r="H18" i="4"/>
  <c r="I18" i="4"/>
  <c r="K8" i="4"/>
  <c r="K59" i="5"/>
  <c r="E18" i="4"/>
  <c r="K21" i="4"/>
  <c r="G33" i="4"/>
  <c r="K20" i="5"/>
  <c r="K19" i="4"/>
  <c r="K27" i="4"/>
  <c r="J33" i="4"/>
  <c r="K36" i="4"/>
  <c r="K26" i="5"/>
  <c r="J18" i="4"/>
  <c r="H33" i="4"/>
  <c r="K13" i="5"/>
  <c r="K52" i="5"/>
  <c r="K12" i="4"/>
  <c r="F18" i="4"/>
  <c r="K23" i="4"/>
  <c r="D33" i="4"/>
  <c r="E33" i="4"/>
  <c r="G18" i="4"/>
  <c r="K20" i="4"/>
  <c r="K8" i="5"/>
  <c r="K32" i="5"/>
  <c r="K39" i="3"/>
  <c r="K52" i="3"/>
  <c r="K45" i="3"/>
  <c r="K23" i="3"/>
  <c r="K14" i="3"/>
  <c r="K34" i="4"/>
  <c r="D18" i="4"/>
  <c r="K35" i="4"/>
  <c r="K18" i="4"/>
  <c r="K33" i="4"/>
  <c r="K61" i="3"/>
  <c r="C57" i="18"/>
  <c r="C6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0" authorId="0" shapeId="0" xr:uid="{00000000-0006-0000-1300-000001000000}">
      <text>
        <r>
          <rPr>
            <b/>
            <sz val="10"/>
            <color rgb="FF000000"/>
            <rFont val="Tahoma"/>
            <family val="2"/>
          </rPr>
          <t>Microsoft Office User:</t>
        </r>
        <r>
          <rPr>
            <sz val="10"/>
            <color rgb="FF000000"/>
            <rFont val="Tahoma"/>
            <family val="2"/>
          </rPr>
          <t xml:space="preserve">
</t>
        </r>
        <r>
          <rPr>
            <sz val="10"/>
            <color rgb="FF000000"/>
            <rFont val="Tahoma"/>
            <family val="2"/>
          </rPr>
          <t>Số liệu: 12 sinh viên mồ côi</t>
        </r>
      </text>
    </comment>
  </commentList>
</comments>
</file>

<file path=xl/sharedStrings.xml><?xml version="1.0" encoding="utf-8"?>
<sst xmlns="http://schemas.openxmlformats.org/spreadsheetml/2006/main" count="2036" uniqueCount="1081">
  <si>
    <t>TRƯỜNG ĐẠI HỌC VINH</t>
  </si>
  <si>
    <t>Biểu số 1</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</si>
  <si>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</si>
  <si>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</si>
  <si>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</si>
  <si>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</si>
  <si>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</si>
  <si>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</si>
  <si>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</si>
  <si>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</si>
  <si>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</si>
  <si>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</si>
  <si>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</si>
  <si>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</si>
  <si>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</si>
  <si>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</si>
  <si>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</si>
  <si>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</si>
  <si>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</si>
  <si>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</si>
  <si>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</si>
  <si>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</si>
  <si>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</si>
  <si>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</si>
  <si>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</si>
  <si>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</si>
  <si>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</si>
  <si>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</si>
  <si>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</si>
  <si>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</si>
  <si>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</si>
  <si>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</si>
  <si>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</si>
  <si>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</si>
  <si>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</si>
  <si>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</si>
  <si>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</si>
  <si>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</si>
  <si>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II</t>
  </si>
  <si>
    <t>TRƯỞNG ĐƠN VỊ</t>
  </si>
  <si>
    <t>ĐÀO TẠO THẠC SỸ</t>
  </si>
  <si>
    <t>Học viên</t>
  </si>
  <si>
    <t>ĐÀO TẠO TIẾN SỸ</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</si>
  <si>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</si>
  <si>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</si>
  <si>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</si>
  <si>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</si>
  <si>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</si>
  <si>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</si>
  <si>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</si>
  <si>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Lưu ý: số lượng các đơn vị cập nhật phải khớp với số lượng các phòng ban chức năng cung cấp</t>
  </si>
  <si>
    <t>ĐÀO TẠO VỪA LÀM VỪA HỌC</t>
  </si>
  <si>
    <t>Số lượng</t>
  </si>
  <si>
    <t>THPT CHUYÊN</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</si>
  <si>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</si>
  <si>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</si>
  <si>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</si>
  <si>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</si>
  <si>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</si>
  <si>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</si>
  <si>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</si>
  <si>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</si>
  <si>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</si>
  <si>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</si>
  <si>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</si>
  <si>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</si>
  <si>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</si>
  <si>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</si>
  <si>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</si>
  <si>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</si>
  <si>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</si>
  <si>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_ Trẻ mẫu giáo dưới 3 tuổi (Tuyển mới năm 2022)</t>
  </si>
  <si>
    <t xml:space="preserve"> - Trẻ 5-6 tuổi (Tuyển mới năm 2019)</t>
  </si>
  <si>
    <t xml:space="preserve"> _Trẻ 4-5 tuổi (Tuyển mới năm 2020)</t>
  </si>
  <si>
    <t>_ Trẻ 3-4 tuổi (Tuyển mới năm 2021)</t>
  </si>
  <si>
    <t>BẬC TIỂU HỌC</t>
  </si>
  <si>
    <t xml:space="preserve"> _ Lớp 1 (Tuyển sinh năm 2022)</t>
  </si>
  <si>
    <t>.- Lớp 5 (Tuyển sinh năm 2018)</t>
  </si>
  <si>
    <t>.- Lớp 4 (Tuyển sinh năm 2019)</t>
  </si>
  <si>
    <t>.- Lớp 3 (Tuyển sinh năm 2020)</t>
  </si>
  <si>
    <t>.- Lớp 2 (Tuyển sinh năm 2021)</t>
  </si>
  <si>
    <t>III</t>
  </si>
  <si>
    <t>BẬC THCS</t>
  </si>
  <si>
    <t xml:space="preserve"> _ Lớp 6 (Tuyển sinh năm 2022)</t>
  </si>
  <si>
    <t>.- Lớp 9 (Tuyển sinh năm 2019)</t>
  </si>
  <si>
    <t>.- Lớp 8 (Tuyển sinh năm 2020)</t>
  </si>
  <si>
    <t>.- Lớp 7 (Tuyển sinh năm 2021)</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</si>
  <si>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</si>
  <si>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</si>
  <si>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</si>
  <si>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</si>
  <si>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Số lớp TC dự kiến mở</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</si>
  <si>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</si>
  <si>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</si>
  <si>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</si>
  <si>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</si>
  <si>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</si>
  <si>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</si>
  <si>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</si>
  <si>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</si>
  <si>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</si>
  <si>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</si>
  <si>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</si>
  <si>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</si>
  <si>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</si>
  <si>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</si>
  <si>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</si>
  <si>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(7)</t>
  </si>
  <si>
    <t>(10)</t>
  </si>
  <si>
    <t>(11)</t>
  </si>
  <si>
    <t>(12)</t>
  </si>
  <si>
    <t>(13)</t>
  </si>
  <si>
    <t>(14)</t>
  </si>
  <si>
    <t>(15)</t>
  </si>
  <si>
    <t>(16)</t>
  </si>
  <si>
    <t>Đào tạo chinh quy (gồm cả trong và ngoài Trường)</t>
  </si>
  <si>
    <t>a</t>
  </si>
  <si>
    <t>a.1</t>
  </si>
  <si>
    <t>a.2</t>
  </si>
  <si>
    <t>a.3</t>
  </si>
  <si>
    <t>a.4</t>
  </si>
  <si>
    <t>a.5</t>
  </si>
  <si>
    <t>a.6</t>
  </si>
  <si>
    <t>b</t>
  </si>
  <si>
    <t xml:space="preserve">Giảng dạy Thạc sỹ </t>
  </si>
  <si>
    <t>Hướng dẫn luận văn TN</t>
  </si>
  <si>
    <t>Đào tạo không chính quy (gồm cả trong, ngoài Trường)</t>
  </si>
  <si>
    <t>Đào tạo ĐH vừa làm vừa học</t>
  </si>
  <si>
    <t>Đại học Giáo dục từ xa</t>
  </si>
  <si>
    <t>B</t>
  </si>
  <si>
    <t>Biểu số 2A</t>
  </si>
  <si>
    <t>Tên đơn vị :</t>
  </si>
  <si>
    <t>Họ và tên</t>
  </si>
  <si>
    <t>Chức danh</t>
  </si>
  <si>
    <t>Tên môn học, Chủ nhiệm lớp</t>
  </si>
  <si>
    <t>Các lớp đảm nhận</t>
  </si>
  <si>
    <t>Số giờ miễn</t>
  </si>
  <si>
    <t>(6)</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</si>
  <si>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</si>
  <si>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</si>
  <si>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</si>
  <si>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</si>
  <si>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</si>
  <si>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</si>
  <si>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</si>
  <si>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</si>
  <si>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</si>
  <si>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</si>
  <si>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</si>
  <si>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</si>
  <si>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</si>
  <si>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</si>
  <si>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</si>
  <si>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</si>
  <si>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</si>
  <si>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</si>
  <si>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</si>
  <si>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</si>
  <si>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</si>
  <si>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</si>
  <si>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</si>
  <si>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Giáo viên thỉnh giảng</t>
  </si>
  <si>
    <t>Lưu ý:</t>
  </si>
  <si>
    <t>Biểu số 3</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</si>
  <si>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</si>
  <si>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</si>
  <si>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</si>
  <si>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</si>
  <si>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</si>
  <si>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</si>
  <si>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</si>
  <si>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</si>
  <si>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</si>
  <si>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</si>
  <si>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BỘ GIÁO DỤC VÀ ĐÀO TẠO</t>
  </si>
  <si>
    <t>Tổng cộng toàn đơn vị:</t>
  </si>
  <si>
    <t>.- Khóa 63 (Dự kiến tuyển năm 2022)
"Giao kế hoạch tối thiểu bằng số tuyển sinh của K62;"</t>
  </si>
  <si>
    <t xml:space="preserve">        TRƯỜNG ĐẠI HỌC VINH</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</si>
  <si>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</si>
  <si>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</si>
  <si>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</si>
  <si>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</si>
  <si>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</si>
  <si>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</si>
  <si>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</si>
  <si>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</si>
  <si>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Công tác thực tập, kiến tập, thực tế, rèn nghề, hoạt động khác</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</si>
  <si>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</si>
  <si>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</si>
  <si>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</si>
  <si>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</si>
  <si>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</si>
  <si>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</si>
  <si>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Các nội dung cần mua sắm tài sản</t>
  </si>
  <si>
    <t>Đơn giá</t>
  </si>
  <si>
    <t>Thành tiền</t>
  </si>
  <si>
    <t xml:space="preserve">Sửa chữa, bảo dưỡng tài sản có giá trị </t>
  </si>
  <si>
    <t>Chức vụ</t>
  </si>
  <si>
    <t>Biểu số 7</t>
  </si>
  <si>
    <t>Chủ trì đề tài, dự án</t>
  </si>
  <si>
    <t>Các đề tài, dự án cấp Nhà nước</t>
  </si>
  <si>
    <t>Các đề tài, dự án cấp Bộ</t>
  </si>
  <si>
    <t>IV</t>
  </si>
  <si>
    <t>ĐƠN VỊ: .....................</t>
  </si>
  <si>
    <t>Đơn vị tính: Nghìn đồng</t>
  </si>
  <si>
    <t>TT</t>
  </si>
  <si>
    <t>Số lượt tín chỉ/HSSV dự kiến đảm nhiệm</t>
  </si>
  <si>
    <t>Biểu 4</t>
  </si>
  <si>
    <t>Biểu 5</t>
  </si>
  <si>
    <t>Biểu số 12</t>
  </si>
  <si>
    <t>Đơn vị</t>
  </si>
  <si>
    <t xml:space="preserve"> Ban quản lý cơ sở II </t>
  </si>
  <si>
    <t xml:space="preserve"> Trạm Y tế </t>
  </si>
  <si>
    <t xml:space="preserve">Khoa Giáo dục thể chất </t>
  </si>
  <si>
    <t xml:space="preserve">Khoa Sư phạm Ngoại ngữ </t>
  </si>
  <si>
    <t xml:space="preserve">Khoa Xây dựng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</si>
  <si>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</si>
  <si>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</si>
  <si>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</si>
  <si>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</si>
  <si>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</si>
  <si>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</si>
  <si>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</si>
  <si>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</si>
  <si>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</si>
  <si>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Giáo dục Thường xuyên </t>
  </si>
  <si>
    <t xml:space="preserve">Trung tâm Kiểm định chất lượng giáo dục </t>
  </si>
  <si>
    <t xml:space="preserve">Trung tâm Nội trú </t>
  </si>
  <si>
    <t xml:space="preserve">Trung tâm Thực hành - Thí nghiệm </t>
  </si>
  <si>
    <t xml:space="preserve">Trường Thực hành sư phạm </t>
  </si>
  <si>
    <t xml:space="preserve">Trường Trung học Phổ thông Chuyên </t>
  </si>
  <si>
    <t xml:space="preserve">Viện Công nghệ Hóa sinh - Môi trường </t>
  </si>
  <si>
    <t xml:space="preserve">Viện Kỹ thuật - Công nghệ </t>
  </si>
  <si>
    <t xml:space="preserve">Viện Nông nghiệp và Tài nguyên </t>
  </si>
  <si>
    <t xml:space="preserve"> Văn phòng đại diện tỉnh Thanh Hóa </t>
  </si>
  <si>
    <t xml:space="preserve"> Nhà Xuất bản </t>
  </si>
  <si>
    <t xml:space="preserve">  TRƯỜNG ĐẠI HỌC VINH</t>
  </si>
  <si>
    <t>Biểu số 10</t>
  </si>
  <si>
    <t>ĐVT: Nghìn đồng</t>
  </si>
  <si>
    <t>Chi cho con người</t>
  </si>
  <si>
    <t>Trợ cấp xã hội</t>
  </si>
  <si>
    <t>Chi cho chuyên môn, nghiệp vụ</t>
  </si>
  <si>
    <t>2.1</t>
  </si>
  <si>
    <t>2.2</t>
  </si>
  <si>
    <t>2.3</t>
  </si>
  <si>
    <t>Tổ chức các hội nghị, hội thi NVSP, các chuyên đề</t>
  </si>
  <si>
    <t>2.4</t>
  </si>
  <si>
    <t>2.5</t>
  </si>
  <si>
    <t>Biểu 2; QCTNB</t>
  </si>
  <si>
    <t>2.7</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</si>
  <si>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</si>
  <si>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biên soạn và nghiệm thu chương trình, tài liệu giáo trình</t>
  </si>
  <si>
    <t>Chi khác</t>
  </si>
  <si>
    <t>Các khoản chi khác</t>
  </si>
  <si>
    <t>QUY MÔ ĐÀO TẠO THỰC HÀNH SƯ PHẠM NĂM 2022</t>
  </si>
  <si>
    <t xml:space="preserve">   TRƯỜNG ĐẠI HỌC VINH</t>
  </si>
  <si>
    <t>Các nhiệm vụ khoa học từ các nhóm nghiên cứu</t>
  </si>
  <si>
    <t>Các hội nghị, hội thảo khoa học</t>
  </si>
  <si>
    <t>Sinh viên Đại học chính quy</t>
  </si>
  <si>
    <t>Sinh viên liên thông chính quy</t>
  </si>
  <si>
    <t>Sinh viên văn bằng 2</t>
  </si>
  <si>
    <t>Sinh viên ngành 2</t>
  </si>
  <si>
    <t>.- Khóa 58 (Tuyến sinh năm 2017 trở về trước)</t>
  </si>
  <si>
    <t>Lưu học sinh học đại học</t>
  </si>
  <si>
    <t>Thạc sĩ trong nước</t>
  </si>
  <si>
    <t>Thạc sĩ lưu học sinh</t>
  </si>
  <si>
    <t>Tiến sĩ trong nước</t>
  </si>
  <si>
    <t>Tiến sĩ Lưu học sinh</t>
  </si>
  <si>
    <t>Hệ số lớp đông / lớp ít nếu có</t>
  </si>
  <si>
    <t>Số lượng sinh viên</t>
  </si>
  <si>
    <t>Đào tạo Cao học</t>
  </si>
  <si>
    <t>CỘNG HÒA XÃ HỘI CHỦ NGHĨA VIỆT NAM</t>
  </si>
  <si>
    <t>Độc lập - Tự do - Hạnh phúc</t>
  </si>
  <si>
    <t>Trình độ</t>
  </si>
  <si>
    <t>Bậc đào tạo</t>
  </si>
  <si>
    <t>Năm sinh</t>
  </si>
  <si>
    <t>Dân tộc</t>
  </si>
  <si>
    <t>Khoa/Bộ môn/Tổ</t>
  </si>
  <si>
    <t>Chuyên ngành
 đào tạo</t>
  </si>
  <si>
    <t>Thời gian nghỉ hưu /kéo dài</t>
  </si>
  <si>
    <t>Nam</t>
  </si>
  <si>
    <t>Nữ</t>
  </si>
  <si>
    <t xml:space="preserve">Kinh phí dự trù
</t>
  </si>
  <si>
    <t>Trong nước</t>
  </si>
  <si>
    <t>Ngoài nước</t>
  </si>
  <si>
    <t>C</t>
  </si>
  <si>
    <t>Nội dung
 bồi dưỡng</t>
  </si>
  <si>
    <t>Thời lượng chương trình</t>
  </si>
  <si>
    <t>Nơi bồi dưỡng</t>
  </si>
  <si>
    <t>Kinh phí
 dự trù</t>
  </si>
  <si>
    <t>Tại
ĐHV</t>
  </si>
  <si>
    <t>Tiêu đề/Nội dung</t>
  </si>
  <si>
    <t>Thời lượng</t>
  </si>
  <si>
    <t>Nơi tổ chức</t>
  </si>
  <si>
    <t>Ngành/chuyên ngành</t>
  </si>
  <si>
    <t>Chức danh hiện tại</t>
  </si>
  <si>
    <t>Chức danh đề nghị 
bổ nhiệm/thay đổi</t>
  </si>
  <si>
    <t xml:space="preserve">Năm </t>
  </si>
  <si>
    <t xml:space="preserve"> </t>
  </si>
  <si>
    <t>Mục đích sử dụng</t>
  </si>
  <si>
    <t>Địa chỉ đặt thiết bị / 
Địa chỉ sử dụng thiết bị</t>
  </si>
  <si>
    <t>Các hoạt động KHCN khác</t>
  </si>
  <si>
    <t>Tổng cộng</t>
  </si>
  <si>
    <t>3.1</t>
  </si>
  <si>
    <t>3.2</t>
  </si>
  <si>
    <t>3.3</t>
  </si>
  <si>
    <t>(8)=(3)x(4)x(7)</t>
  </si>
  <si>
    <t>.- Khóa 63</t>
  </si>
  <si>
    <t>a.7</t>
  </si>
  <si>
    <t>a.8</t>
  </si>
  <si>
    <t>a.9</t>
  </si>
  <si>
    <t>a.10</t>
  </si>
  <si>
    <t>a.11</t>
  </si>
  <si>
    <t>a.12</t>
  </si>
  <si>
    <t>a.13</t>
  </si>
  <si>
    <t>a.14</t>
  </si>
  <si>
    <t>a.15</t>
  </si>
  <si>
    <t>a.20</t>
  </si>
  <si>
    <t>Tổng số cán bộ của đơn vị: 69, trong đó:</t>
  </si>
  <si>
    <t>Cán bộ giảng dạy: 64, gồm:</t>
  </si>
  <si>
    <t>Cán bộ hành chính 05</t>
  </si>
  <si>
    <t>CBGD đảm nhận ĐM giờ tập sự (thử việc): 0</t>
  </si>
  <si>
    <t>CBGD đảm nhận ĐM giờ giảng viên trở lên: 64</t>
  </si>
  <si>
    <t>CBGD đảm nhận ĐM giờ giáo viên: 0</t>
  </si>
  <si>
    <t>Đại học</t>
  </si>
  <si>
    <t>Tên học phần tương ứng</t>
  </si>
  <si>
    <t>Hệ ĐT
ĐH/SĐH</t>
  </si>
  <si>
    <t>Mã HP</t>
  </si>
  <si>
    <t>Số TC</t>
  </si>
  <si>
    <t>Thời gian nộp bản thảo</t>
  </si>
  <si>
    <t>ĐH</t>
  </si>
  <si>
    <t>*</t>
  </si>
  <si>
    <t>HIỆU TRƯỞNG</t>
  </si>
  <si>
    <t>hiệu trưởng</t>
  </si>
  <si>
    <t>03</t>
  </si>
  <si>
    <t>SĐH</t>
  </si>
  <si>
    <t>Chi hộ</t>
  </si>
  <si>
    <t>5</t>
  </si>
  <si>
    <t>Kinh phí ngân sách cấp</t>
  </si>
  <si>
    <t>Kinh phí từ quỹ trích lập thực hiện nhiệm vụ KHCN cấp Trường</t>
  </si>
  <si>
    <t>Kinh phí từ các tổ chức khác</t>
  </si>
  <si>
    <t>ĐƠN VỊ LẬP KẾ HOẠCH</t>
  </si>
  <si>
    <t>1.5</t>
  </si>
  <si>
    <t>1.6</t>
  </si>
  <si>
    <t>1.7</t>
  </si>
  <si>
    <t>1.8</t>
  </si>
  <si>
    <t>Tiền văn phòng phẩm</t>
  </si>
  <si>
    <t>TỔNG CHI</t>
  </si>
  <si>
    <t xml:space="preserve">  Đơn vị lập KH                                   Phòng KH-TC                HIỆU TRƯỞNG</t>
  </si>
  <si>
    <t xml:space="preserve">  Đơn vị lập KH</t>
  </si>
  <si>
    <t xml:space="preserve">  Đơn vị lập KH                  Phòng Quản trị và Đầu tư                         Phòng KH-TC                   HIỆU TRƯỞNG</t>
  </si>
  <si>
    <t>TÊN ĐƠN VỊ: ….................................................</t>
  </si>
  <si>
    <t>ĐÀO TẠO TỪ XA TRUYỀN THỐNG</t>
  </si>
  <si>
    <t>Viện Nghiên cứu và Đào tạo trực tuyến</t>
  </si>
  <si>
    <t>Đại học từ xa</t>
  </si>
  <si>
    <t>THPT</t>
  </si>
  <si>
    <t>THSP</t>
  </si>
  <si>
    <t>Biểu 1</t>
  </si>
  <si>
    <t>-------------------------</t>
  </si>
  <si>
    <t>Đối tượng</t>
  </si>
  <si>
    <t>DIỄN GIẢI</t>
  </si>
  <si>
    <t>ĐÀO TẠO ĐẠI HỌC CHÍNH QUY</t>
  </si>
  <si>
    <t>Đại học chính quy
 (ĐHCQ, Liên thông CQ, VB2 CQ)</t>
  </si>
  <si>
    <t>Lưu học sinh học Đại học</t>
  </si>
  <si>
    <t>Đào tạo dự bị Đại học</t>
  </si>
  <si>
    <t>ĐÀO TẠO SAU ĐẠI HỌC</t>
  </si>
  <si>
    <t>Nghiên cứu sinh</t>
  </si>
  <si>
    <t>Đào tạo nâng chuẩn theo Nghị định 71</t>
  </si>
  <si>
    <t>Đào tạo Vừa làm vừa học</t>
  </si>
  <si>
    <t>D</t>
  </si>
  <si>
    <t>ĐÀO TẠO TỪ XA</t>
  </si>
  <si>
    <t>Đào tạo từ xa trực tiếp</t>
  </si>
  <si>
    <t>Đào tạo từ xa trực tuyến</t>
  </si>
  <si>
    <t>E</t>
  </si>
  <si>
    <t>ĐÀO TẠO BẬC THPT</t>
  </si>
  <si>
    <t>THPT Chuyên</t>
  </si>
  <si>
    <t>THPT Chất lượng cao</t>
  </si>
  <si>
    <t>F</t>
  </si>
  <si>
    <t>ĐÀO TẠO THSP</t>
  </si>
  <si>
    <t>THSP Mầm non</t>
  </si>
  <si>
    <t>THSP Tiểu học</t>
  </si>
  <si>
    <t>THSP THCS</t>
  </si>
  <si>
    <t>TỔNG QUY MÔ TOÀN TRƯỜNG</t>
  </si>
  <si>
    <t>PHÒNG KH-TC                                                            HIỆU TRƯỞNG</t>
  </si>
  <si>
    <t>Vinh, ngày            tháng          năm 2022</t>
  </si>
  <si>
    <t xml:space="preserve"> - Tuyển sinh năm 2023 (Khóa 63)</t>
  </si>
  <si>
    <t xml:space="preserve"> - Tuyển sinh năm 2022 (Khóa 62)</t>
  </si>
  <si>
    <t>.- Tuyển sinh năm 2021 (Khóa 61)</t>
  </si>
  <si>
    <t>.- Tuyển sinh năm 2020 (Khóa 60)</t>
  </si>
  <si>
    <t>.- Tuyển sinh năm 2019 hệ học trên 4 năm (Khóa 59)</t>
  </si>
  <si>
    <t>.- Tuyển sinh năm 2019 trở  về trước</t>
  </si>
  <si>
    <t>.- Tuyển sinh năm 2018 trở  về trước</t>
  </si>
  <si>
    <t>.- Tuyển sinh năm 2018 hệ học trên 4 năm (Khóa 58)</t>
  </si>
  <si>
    <t xml:space="preserve"> - Dự kiên tuyển sinh năm 2023 (Khóa 64)</t>
  </si>
  <si>
    <t xml:space="preserve"> - Dự kiên tuyển sinh năm 2022 (Khóa 63)</t>
  </si>
  <si>
    <t>Cao học (Bao gồm cả LHS học thạc sỹ)</t>
  </si>
  <si>
    <t>KẾ HOẠCH NGHỈ PHÉP, NGHỈ KHÔNG LƯƠNG, THAI SẢN</t>
  </si>
  <si>
    <t>ĐƠN VỊ: ….............................................................</t>
  </si>
  <si>
    <t>ĐỀ TÀI CÓ SỬ DỤNG NGUỒN KINH PHÍ NGÂN SÁCH CẤP QUA GIAO DỰ TOÁN CỦA BỘ GIÁO DỤC VÀ ĐÀO TẠO</t>
  </si>
  <si>
    <t>Hội thảo, hội nghị</t>
  </si>
  <si>
    <t>NHIỆM VỤ KHOA HỌC CÔNG NGHỆ</t>
  </si>
  <si>
    <t>NHIỆM VỤ KHOA HỌC CÔNG NGHỆ SỬ DỤNG NGUỒN KINH PHÍ TRƯỜNG ĐẠI HỌC VINH</t>
  </si>
  <si>
    <t>Đề tài cấp Bộ sử dụng nguồn kinh phí Trường</t>
  </si>
  <si>
    <t>Đề tài Nghiên cứu khoa học cấp Trường của Giảng viên</t>
  </si>
  <si>
    <t>Đề tài Nghiên cứu khoa học cấp Trường của Người học</t>
  </si>
  <si>
    <t>Các công bố khoa học</t>
  </si>
  <si>
    <t>Tổng cộng = I+II+III</t>
  </si>
  <si>
    <t>Nghệ An, ngày ….. tháng ….. năm 2022</t>
  </si>
  <si>
    <t>Tổng Số kinh phí của năm lập kế hoạch, trong đó:</t>
  </si>
  <si>
    <t>CÁC NHIỆM VỤ KHCH ĐƯỢC TỔ CHỨC KHÁC CẤP KINH PHÍ</t>
  </si>
  <si>
    <t>Nghệ An, ngày       tháng       năm 2022</t>
  </si>
  <si>
    <t>Hệ số
môn học</t>
  </si>
  <si>
    <t>(Bảng này dùng để thống kê chi tiết học phần giảng dạy của học kỳ II năm học 2022-2023, học kỳ hè và học kỳ I năm học 2023-2024)</t>
  </si>
  <si>
    <t>QUY MÔ ĐÀO TẠO TRUNG HỌC PHỔ THÔNG NĂM N</t>
  </si>
  <si>
    <t>Học sinh chuyển trường nếu có trong năm 2023
(Tính dự kiến  trong cả năm 2022)</t>
  </si>
  <si>
    <t>Số học sinh có mặt ngày 01/01/2023, gồm:
(Tổng số học sinh mục này chính là quy mô có mặt học kỳ II năm học 2022-2023 từ tháng 1-6/2023)</t>
  </si>
  <si>
    <t>Học sinh tuyển mới năm 2022 (Lớp 10)</t>
  </si>
  <si>
    <t>Học sinh tuyển năm 2021 (Lớp 11)</t>
  </si>
  <si>
    <t>Học sinh tuyển năm 2020 (Lớp 12)</t>
  </si>
  <si>
    <t xml:space="preserve">Tuyển mới năm 2022 - Lớp 10 </t>
  </si>
  <si>
    <t>Tuyển sinh năm 2021 - Lớp 11</t>
  </si>
  <si>
    <t>Tuyển sinh năm 2020 - Lớp 12</t>
  </si>
  <si>
    <t>KẾ HOẠCH ĐÀO TẠO - GIẢNG DẠY CỦA ĐƠN VỊ ĐÀO TẠO TRÌNH ĐỘ ĐẠI HỌC VÀ SAU ĐẠI HỌC  NĂM 2023</t>
  </si>
  <si>
    <t>Mua sắm trang thiết bị đào tạo và phục vụ công tác đào tạo</t>
  </si>
  <si>
    <t>Mua bổ sung danh mục tài liệu giáo trình phục vụ dạy học</t>
  </si>
  <si>
    <t>Mua Văn phòng phẩm</t>
  </si>
  <si>
    <t>Nghệ An, ngày      tháng      năm 2022</t>
  </si>
  <si>
    <t>KẾ HOẠCH CHI NĂM 2023</t>
  </si>
  <si>
    <t>Số kinh phí đề nghị cấp năm 2023</t>
  </si>
  <si>
    <t>Số kinh phí đề nghị cấp năm 2022</t>
  </si>
  <si>
    <t>Chênh lệch</t>
  </si>
  <si>
    <t>KẾ HOẠCH  KINH PHÍ THỰC HÀNH - THÍ NGHIỆM 2023</t>
  </si>
  <si>
    <t>Nghệ An, ngày       tháng       năm 20</t>
  </si>
  <si>
    <t>Biểu 8b</t>
  </si>
  <si>
    <t>KẾ HOẠCH TỰ ĐÁNH GIÁ VÀ ĐÁNH GIÁ NGOÀI CHƯƠNG TRÌNH ĐÀO TẠO</t>
  </si>
  <si>
    <t>KẾ HOẠCH TỰ ĐÁNH GIÁ CHƯƠNG TRÌNH ĐÀO TẠO</t>
  </si>
  <si>
    <t>NỘI DUNG</t>
  </si>
  <si>
    <t>Thời gian thực hiện</t>
  </si>
  <si>
    <t>Nhu cầu kinh phí</t>
  </si>
  <si>
    <t>TÊN ĐƠN VỊ: …...............................</t>
  </si>
  <si>
    <t>Cộng tổng
các khoản chi cho con người</t>
  </si>
  <si>
    <t>BẢNG SỐ LIỆU THỐNG KÊ THU NHẬP, PHÚC LỢI VÀ CÁC KHOẢN ĐÓNG GÓP</t>
  </si>
  <si>
    <t>KẾ HOẠCH ĐÁNH GIÁ NGOÀI CHƯƠNG TRÌNH ĐÀO TẠO</t>
  </si>
  <si>
    <t>Đơn vị thẩm định</t>
  </si>
  <si>
    <t>Hiệu trưởng</t>
  </si>
  <si>
    <t>Cao học</t>
  </si>
  <si>
    <t>Phúc lợi thanh toán vượt giờ chi cho cán bộ hành chính</t>
  </si>
  <si>
    <t>Đơn vị đăng ký</t>
  </si>
  <si>
    <t>Số lượng công bố trên WoS</t>
  </si>
  <si>
    <t>Số lượng công bố trên Scopus</t>
  </si>
  <si>
    <t>Số lượng công bố trên tạp chí khoa học, kỷ yếu hội nghị, hội thảo quốc tế khác</t>
  </si>
  <si>
    <t>Số lượng công bố trên các tạp chí khoa học trong nước</t>
  </si>
  <si>
    <t>Số lượng công bố trên các kỷ yếu hội nghị, hội thảo trong nước</t>
  </si>
  <si>
    <t>Các loại hình công bố khác</t>
  </si>
  <si>
    <t>(Số liệu của năm 2021, năm 2022, dùng để tham khảo và áp dụng để xây dựng chi phí chi cho con người tại biểu 10 của kế hoạch năm 2023)</t>
  </si>
  <si>
    <t xml:space="preserve"> Trường Khoa học Xã hội và Nhân văn</t>
  </si>
  <si>
    <t xml:space="preserve"> Trường Khoa học Xã hội và Nhân văn - Khoa Chính trị và Báo chí </t>
  </si>
  <si>
    <t xml:space="preserve"> Trường Khoa học Xã hội và Nhân văn - Khoa Du lịch và Công tác xã hội </t>
  </si>
  <si>
    <t xml:space="preserve"> Trường Khoa học Xã hội và Nhân văn - Khoa Luật học </t>
  </si>
  <si>
    <t xml:space="preserve"> Trường Khoa học Xã hội và Nhân văn - Khoa Luật kinh tế </t>
  </si>
  <si>
    <t xml:space="preserve"> Trường Khoa học Xã hội và Nhân văn - Trung tâm Văn phòng trường KHXH&amp;NV </t>
  </si>
  <si>
    <t xml:space="preserve"> Trường Kinh tế</t>
  </si>
  <si>
    <t xml:space="preserve"> Trường Kinh tế - Khoa Kế Toán </t>
  </si>
  <si>
    <t xml:space="preserve"> Trường Kinh tế - Khoa Kinh tế </t>
  </si>
  <si>
    <t xml:space="preserve"> Trường Kinh tế - Khoa Quản trị kinh doanh </t>
  </si>
  <si>
    <t xml:space="preserve"> Trường Kinh tế - Khoa Tài chính Ngân hàng </t>
  </si>
  <si>
    <t xml:space="preserve"> Trường Kinh tế - Văn phòng trường Kinh tế </t>
  </si>
  <si>
    <t xml:space="preserve"> Trường Sư phạm - Khoa Địa Lý </t>
  </si>
  <si>
    <t xml:space="preserve"> Trường Sư phạm - Khoa Giáo dục Chính Trị </t>
  </si>
  <si>
    <t xml:space="preserve"> Trường Sư phạm - Khoa Giáo dục Mầm non </t>
  </si>
  <si>
    <t xml:space="preserve"> Trường Sư phạm - Khoa Giáo dục Tiểu học </t>
  </si>
  <si>
    <t xml:space="preserve"> Trường Sư phạm - Khoa Hóa học </t>
  </si>
  <si>
    <t xml:space="preserve"> Trường Sư phạm - Khoa Lịch sử </t>
  </si>
  <si>
    <t xml:space="preserve"> Trường Sư phạm - Khoa Ngữ văn </t>
  </si>
  <si>
    <t xml:space="preserve"> Trường Sư phạm - Khoa Sinh học </t>
  </si>
  <si>
    <t xml:space="preserve"> Trường Sư phạm - Khoa Tâm lý Giáo Dục </t>
  </si>
  <si>
    <t xml:space="preserve"> Trường Sư phạm - Khoa Tin học </t>
  </si>
  <si>
    <t xml:space="preserve"> Trường Sư phạm - Khoa Toán </t>
  </si>
  <si>
    <t xml:space="preserve"> Trường Sư phạm - Khoa Vật lý </t>
  </si>
  <si>
    <t xml:space="preserve"> Trường Sư phạm - Trung tâm Bồi dưỡng nghiệp vụ sư phạm </t>
  </si>
  <si>
    <t xml:space="preserve"> Trường Sư phạm - Văn phòng sư phạm </t>
  </si>
  <si>
    <t xml:space="preserve">Viện Nghiên cứu và Đào tạo trực tuyến - Khoa Đào tạo trực tuyến </t>
  </si>
  <si>
    <t xml:space="preserve">Viện Nghiên cứu và Đào tạo trực tuyến - Trung tâm CNTT </t>
  </si>
  <si>
    <t xml:space="preserve">Viện Nghiên cứu và Đào tạo trực tuyến - Trung tâm NC và Chuyển giao công nghệ giáo dục số </t>
  </si>
  <si>
    <t xml:space="preserve">Viện Nghiên cứu và Đào tạo trực tuyến - Trung tâm Quản lý và phát triển học liệu </t>
  </si>
  <si>
    <t xml:space="preserve">Viện Nghiên cứu và Đào tạo trực tuyến - Văn phòng </t>
  </si>
  <si>
    <t xml:space="preserve">Trường Trường Mầm non thực hành </t>
  </si>
  <si>
    <t xml:space="preserve">Trường Trường Tiểu học, THCS và THPT thực hành sư phạm </t>
  </si>
  <si>
    <t xml:space="preserve"> Văn phòng Đảng - Hội đồng Trường - Đoàn thể </t>
  </si>
  <si>
    <t xml:space="preserve">Phòng Khoa học và Hợp tác quốc tế </t>
  </si>
  <si>
    <t xml:space="preserve">Trung tâm Dịch vụ, hỗ trợ sinh viên và quan hệ doanh nghiệp </t>
  </si>
  <si>
    <t xml:space="preserve">Trung tâm GDQP&amp;AN Trường ĐH Vinh </t>
  </si>
  <si>
    <t xml:space="preserve">Trung tâm Thông tin - Thư viện Nguyễn Thúc Hào </t>
  </si>
  <si>
    <t>Tiền điện thoại khoán cho lãnh đạo đơn vị</t>
  </si>
  <si>
    <t>Công tác phí công lệnh trường (nếu có)</t>
  </si>
  <si>
    <t>Công tác phí công lệnh khoa:
 (Tính trên số lượng cán bộ của Khoa / Đơn vị;
Hệ số 1 = 800;
Tiến sĩ tính hệ số 1,5 x 800;
Giáo sư, phó giáo sư hệ số 2 x 800)</t>
  </si>
  <si>
    <t>Theo điều 23 Quy chế chi tiêu nội bộ</t>
  </si>
  <si>
    <t>Thuê gv thỉnh giảng (nếu có)</t>
  </si>
  <si>
    <t>Kinh phí đi tham quan, học hỏi kinh nghiệm</t>
  </si>
  <si>
    <t>Kinh phí chi tổ chức các kỳ thi học sinh giỏi</t>
  </si>
  <si>
    <t>Kinh phí tổ chức hội đồng chấm luận văn cao học, luận án nghiên cứu sinh</t>
  </si>
  <si>
    <t>Các khoản chi khác cho con người nếu có</t>
  </si>
  <si>
    <t>Chi phụ cấp độc hại</t>
  </si>
  <si>
    <t>Học bổng sinh viên, học bổng khuyến khích học tập</t>
  </si>
  <si>
    <t>Chi các khoản phúc lợi: thăm viếng, nghỉ phép</t>
  </si>
  <si>
    <t>Chi tiền dạy vượt giờ</t>
  </si>
  <si>
    <t xml:space="preserve"> - Kinh phi chi dạy vượt giờ lấy từ biểu số 03;
 (Trong đó cần đối sánh, tham khảo thêm từ số liệu chi tiền dạy vượt giờ năm 2021 tại biểu 12. Số liệu tại biểu 12 là số liệu chi cho 3 học kỳ gồm 2020-2021 và học kỳ 1 của năm học 2021-2022;)</t>
  </si>
  <si>
    <t>ĐƠN VỊ: …......................................................</t>
  </si>
  <si>
    <t>Trường …......................................... - Khoa …..............................</t>
  </si>
  <si>
    <t xml:space="preserve"> - Tham khảo số liệu chi cho con người năm 2021 tại biểu 12. Mức lương cơ sở 1.490 nghìn đồng;
 - Năm 2023, tiền lương cơ sở dự kiến tăng lên 1.800 từ tháng 7/2023.</t>
  </si>
  <si>
    <t>Chi tiền làm thêm giờ, trực đêm, trực lễ tết</t>
  </si>
  <si>
    <t>Chi các khoản đóng góp BHXH, BHYT, bảo hiểm thất nghiệp, kinh phí công đoàn</t>
  </si>
  <si>
    <t>Các khoản chi lương, tiền công, phụ cấp, TN tăng thêm</t>
  </si>
  <si>
    <t>Lương, phụ cấp các loại, thu nhập tăng thêm</t>
  </si>
  <si>
    <t>Chi các khoản phúc lợi trong năm gồm 20/11, 30/4, 01/5, 02/9, Tết Nguyên đán, ….:  = số cán bộ của đơn vị x 7.500</t>
  </si>
  <si>
    <t>Điều 18, Quy chế chi tiêu nội bộ</t>
  </si>
  <si>
    <t>Chi kinh phí hỗ trợ tổ chức hành chính của đơn vị = số cán bộ của đơn vị x 1.000 (kinh phí này chi về các đơn vị và nhập quỹ.</t>
  </si>
  <si>
    <t>Điều 18, Quy chế chi tiêu nội bộ và Quyết định số 302/QĐ-ĐHV ngày 20/02/2019 về việc sửa đổi, bổ sung QC CTNB</t>
  </si>
  <si>
    <t>Chi các hoạt động tự đánh giá và đánh giá ngoài chương trình đào tạo</t>
  </si>
  <si>
    <t>Chi kinh phí biên soạn, sản xuất giáo trình tài liệu</t>
  </si>
  <si>
    <t>Biểu 8a</t>
  </si>
  <si>
    <t xml:space="preserve"> = 10% tổng thu của đơn vị</t>
  </si>
  <si>
    <t>Mua sắm tài sản cố định hữu hình, tài sản cố định vô hình, chi xây dựng cơ bản</t>
  </si>
  <si>
    <t>Mua sắm tài sản cố định hữu hình, tài sản cố định vô hình</t>
  </si>
  <si>
    <t>Chi đầu tư xây dựng cơ bản</t>
  </si>
  <si>
    <t>Chi mua sắm máy móc, thiết bị</t>
  </si>
  <si>
    <t>Kế hoạch của phòng Quản trị - Đầu tư</t>
  </si>
  <si>
    <t xml:space="preserve">Chi khấu hao tài sản cố định </t>
  </si>
  <si>
    <t>Và các khoản chi khác nếu có (liệt kê chi tiết theo từng nội dung chi)</t>
  </si>
  <si>
    <t xml:space="preserve">Các khoản hỗ trợ đi học (Thạc sỹ, tiến sỹ, đào tạo ngắn hạn, bồi dưỡng chứng chỉ, nâng ngạch, chuyển ngạch, đào tạo lý luận cao cấp, trung cấp chính trị; </t>
  </si>
  <si>
    <t>Tiền thưởng các loại (Cấp trường, tỉnh,bộ, cá nhân, tập thể…) sử dụng kinh phí Trường</t>
  </si>
  <si>
    <t>Chi các khoản tiền thưởng thi đua năm học: chiến sĩ thi đua x 2.000 + tiên tiến 1.500 + hoàn thành nhiệm vụ 1.000</t>
  </si>
  <si>
    <t>Điều 19, Quy chế chi tiêu nội bộ</t>
  </si>
  <si>
    <t>Chi khen thưởng sinh viên, học sinh đạt thành tích trong các kỳ thi học sinh giỏi (nếu có)</t>
  </si>
  <si>
    <t>Chi chế độ bảo hộ lao động</t>
  </si>
  <si>
    <t>Điều 17, Quy chế chi tiêu nội bộ</t>
  </si>
  <si>
    <t>Chi chế độ bồi dưỡng giảng viên, giáo viên dạy ngoài trời</t>
  </si>
  <si>
    <t>Điều 29, Quy chế chi tiêu nội bộ</t>
  </si>
  <si>
    <t>Điều 16, Quy chế chi tiêu nội bộ</t>
  </si>
  <si>
    <t>Điều 15, Quy chế chi tiêu nội bộ</t>
  </si>
  <si>
    <t>Chi khen thưởng các danh hiệu được phong tặng trong năm nếu có (VD: Giáo sư, phó giáo sư, NGND, NGUT, tiến sĩ, thạc sĩ, huy hiệu, bằng khen…..)</t>
  </si>
  <si>
    <t>Chi khen thưởng các loại</t>
  </si>
  <si>
    <t>Theo điều 28 Quy chế chi tiêu nội bộ</t>
  </si>
  <si>
    <t>Theo điều 33 Quy chế chi tiêu nội bộ</t>
  </si>
  <si>
    <t>Chi ngày kỷ niệm các năm chẵn chục của các đơn vị:
10 năm = 30 tr; Cứ thêm mỗi 10 năm tiếp theo thì thêm 10 tr</t>
  </si>
  <si>
    <t>Liệt kê chi tiết theo chức năng nhiệm vụ của đơn vị</t>
  </si>
  <si>
    <t>(Biểu dành riêng cho các đơn vị đào tạo)</t>
  </si>
  <si>
    <t>Chi tiền biên tập website, chế độ cộng tác viên thanh tra giáo dục, công tác viên hỗ trợ công tác tự đánh giá, đánh giá ngoài, …..</t>
  </si>
  <si>
    <t>Chi hỗ trợ hoạt động của HS, SV, Người học tập trung tại trường:
&lt;= 500 người học tập trung: 10.000 nghìn đồng;
&gt; 500 người học tập trung: thì mỗi người học tăng lên được cấp 20 nghìn đồng;
(Max 30.000 nghìn đồng)</t>
  </si>
  <si>
    <t>(Biểu dùng cho các đơn vị có kế hoạch tự đánh giá và đánh giá ngoài trong năm)</t>
  </si>
  <si>
    <t>(Biểu dùng cho các đơn vị có kế hoạch thực hiện các nhiệm vụ KHCN trong năm)</t>
  </si>
  <si>
    <t>(Biểu dùng  cho tất cả các đơn vị trong toàn trường)</t>
  </si>
  <si>
    <t>(Biểu dùng  cho các đơn vị có nhu cầu vật tư, thực hành thí nghiệm trong năm lập kế hoạch)</t>
  </si>
  <si>
    <t>(Biểu dành riêng cho Trường THPT và THSP)</t>
  </si>
  <si>
    <t>(Biểu dành riêng cho Trường THSP)</t>
  </si>
  <si>
    <t>TRƯỜNG THỰC HÀNH SƯ PHẠM</t>
  </si>
  <si>
    <t>ĐƠN VỊ: …...........................................................</t>
  </si>
  <si>
    <t>QUY MÔ
ĐẦU NĂM
2022</t>
  </si>
  <si>
    <t>GIẢM
TRONG NĂM
2022</t>
  </si>
  <si>
    <t>TUYỂN MỚI TRONG NĂM
2022</t>
  </si>
  <si>
    <t>QUY MÔ
CUỐI NĂM
2022</t>
  </si>
  <si>
    <t>SỐ LIỆU XÂY DỰNG KẾ HOẠCH 2022</t>
  </si>
  <si>
    <t>SỐ LIỆU XÂY DỰNG KẾ HOẠCH 2023</t>
  </si>
  <si>
    <t>QUY MÔ
ĐẦU NĂM
2023</t>
  </si>
  <si>
    <t>GIẢM
TRONG NĂM
2023</t>
  </si>
  <si>
    <t>TUYỂN MỚI TRONG NĂM
2023</t>
  </si>
  <si>
    <t>QUY MÔ
CUỐI NĂM
2023</t>
  </si>
  <si>
    <t>QUY MÔ ĐÀO TẠO SAU ĐẠI HỌC NĂM 2023</t>
  </si>
  <si>
    <t>Số học viên có mặt ngày 01/01/2023 theo khối ngành, gồm:
(Tổng số học viên mục này chính là quy mô học viên có mặt học kỳ II năm học 2022-2023 từ tháng 1-6/2023)</t>
  </si>
  <si>
    <t>Học viên tuyển sinh năm 2022 (Khóa 30)</t>
  </si>
  <si>
    <t>Học viên tuyển sinh năm 2021 (Khóa 29)</t>
  </si>
  <si>
    <t>Học viên tuyển sinh năm 2020 trở về trước chưa hoàn thành luận văn, hoặc chưa bảo vệ (Khóa 28 trở về trước)</t>
  </si>
  <si>
    <t xml:space="preserve"> Học viên tuyển sinh năm 2022 khóa 30 (nếu có nghỉ học, thôi học, bị đuổi học)</t>
  </si>
  <si>
    <t>Học viên tuyển sinh năm 2021 khóa 29 tốt nghiệp, ra trường, thôi học, bỏ học</t>
  </si>
  <si>
    <t>Học viên tuyển sinh năm 2020 trở về trước hoàn thành bảo  vệ, thôi học nếu có</t>
  </si>
  <si>
    <t>Học viên tuyển mới năm 2023 theo khối ngành
(Tính dự kiến tổng số tuyển mới trong năm 2023)</t>
  </si>
  <si>
    <t>Học viên tuyển sinh năm 2023 - khóa 31</t>
  </si>
  <si>
    <t>Số học viên lưu học sinh có mặt ngày 01/01/2023 theo khối ngành, gồm:
(Tổng số học viên mục này chính là quy mô học viên có mặt học kỳ II năm học 2022-2023 từ tháng 1-6/2023)</t>
  </si>
  <si>
    <t>Học viên lưu học sinh tuyển mới năm 2023 theo khối ngành
(Tính dự kiến tổng số tuyển mới trong năm 2023)</t>
  </si>
  <si>
    <t>PHÒNG ĐÀO TẠO                         PHÒNG ĐT SAU ĐẠI HỌC                       TT GDTX                       VIỆN ĐT TRỰC TUYẾN</t>
  </si>
  <si>
    <t>Quy mô cuối năm: 
Số sinh viên có mặt ngày 31/12/2023 theo khối ngành, gồm:
(Số sinh viên này được coi là quy mô sinh viên có mặt học kỳ I năm học 2023-2024 từ tháng 9-12/2023)</t>
  </si>
  <si>
    <t>Số SV có mặt ngày 01/01/2023 theo khối ngành, gồm:
(Tổng số sinh viên mục này chính là quy mô sinh viên có mặt học kỳ II năm học 2022-2023 từ tháng 1-6/2023)</t>
  </si>
  <si>
    <t>Sinh viên liên thông chính quy Tuyển sinh năm 2020 (Khóa 59)</t>
  </si>
  <si>
    <t>Sinh viên liên thông chính quy Tuyển sinh năm 2019 khóa 58</t>
  </si>
  <si>
    <t>Sinh viên liên thông chính quy Tuyển sinh năm 2021 khóa 60</t>
  </si>
  <si>
    <t>Sinh viên liên thông chính quy Tuyển sinh năm 2018 trở về trước</t>
  </si>
  <si>
    <t>Số SV liên thông chính quy có mặt ngày 01/01/2023 theo khối ngành, gồm:
(Tổng số sinh viên mục này chính là quy mô sinh viên có mặt học kỳ II năm học 2022-2023 từ tháng 1-6/2023)</t>
  </si>
  <si>
    <t>Sinh viên tuyển mới năm 2023 theo khối ngành
(Tính dự kiến tổng số tuyển mới trong năm 2023)</t>
  </si>
  <si>
    <t>Sinh viên liên thông chính quy Tuyển sinh năm 2022 khóa 61</t>
  </si>
  <si>
    <t>Số sinh viên liên thông chính quy có mặt ngày 31/12/2023 theo khối ngành, gồm:
(Số sinh viên này được coi là quy mô sinh viên có mặt học kỳ I năm học 2023-2024 từ tháng 9-12/2023)</t>
  </si>
  <si>
    <t>Số SV văn bằng 2 có mặt ngày 01/01/2023 theo khối ngành, gồm:
(Tổng số sinh viên mục này chính là quy mô sinh viên có mặt học kỳ II năm học 2022-2023 từ tháng 1-6/2023)</t>
  </si>
  <si>
    <t>Sinh viên văn bằng 2 tuyển sinh năm 2021 - Khóa 62.</t>
  </si>
  <si>
    <t>Sinh viên văn bằng 2 tuyển sinh năm 2020 - Khóa 61</t>
  </si>
  <si>
    <t>Sinh viên văn bằng 2 tuyển sinh năm 2019 - Khóa 60</t>
  </si>
  <si>
    <t>Sinh viên văn bằng 2 tuyển sinh năm 2018 trở về trước</t>
  </si>
  <si>
    <t>Sinh viên văn bằng 2 tuyển mới năm 2023 theo khối ngành:
(Tính dự kiến tổng số tuyển mới trong năm 2023)</t>
  </si>
  <si>
    <t>Dự kiến tuyển mới sinh viên văn bằng 2 năm 2023 -  Khóa 63:
"Giao kế hoạch tối thiểu bằng số tuyển sinh của K62;"</t>
  </si>
  <si>
    <t>Số sinh viên văn bằng 2 có mặt ngày 31/12/2023 theo khối ngành, gồm:
(Số sinh viên này được coi là quy mô sinh viên có mặt học kỳ I năm học 2023-2024 từ tháng 9-12/2023)</t>
  </si>
  <si>
    <t>Sinh viên văn bằng 2 tuyển sinh năm 2022 - Khóa 63</t>
  </si>
  <si>
    <t>Sinh viên ngành 2 trung tuyển năm 2022 - Khóa 63</t>
  </si>
  <si>
    <t>Sinh viên ngành 2 trung tuyển năm 2021 - Khóa 62</t>
  </si>
  <si>
    <t>Sinh viên ngành 2 trung tuyển năm 2020 - Khóa 61</t>
  </si>
  <si>
    <t>Sinh viên ngành 2 trung tuyển năm 2019 trở về trước</t>
  </si>
  <si>
    <t>Sinh viên tốt nghiệp / thôi học / xóa tên năm 2023 :
(Tính dự kiến số thôi học, tốt nghiệp, xóa tên, kỷ luật trong cả năm 2023)</t>
  </si>
  <si>
    <t xml:space="preserve"> + Bảo lưu vì các lý do cá nhân</t>
  </si>
  <si>
    <t xml:space="preserve"> + Lý do nợ học phí</t>
  </si>
  <si>
    <t xml:space="preserve"> + Lý do chưa tích lũy đủ tín chỉ các học phần của ngành đào tạo.</t>
  </si>
  <si>
    <t xml:space="preserve"> + Lý do chưa có chứng chỉ tiếng anh theo chuẩn đầu ra.</t>
  </si>
  <si>
    <t xml:space="preserve"> + Lý do chưa hoàn thành chứng chỉ giáo dục quốc phòng</t>
  </si>
  <si>
    <t xml:space="preserve"> + Lý do chưa hoàn thành chứng chỉ giáo dục thể chất</t>
  </si>
  <si>
    <t>Các học viên đã hết thời gian đào tạo nhưng chưa tốt nghiệp vì các lý do</t>
  </si>
  <si>
    <t>Sinh viên năm thứ 5, Tuyển sinh năm 2018 hệ kỹ sư</t>
  </si>
  <si>
    <t>c</t>
  </si>
  <si>
    <t>d</t>
  </si>
  <si>
    <t>đ</t>
  </si>
  <si>
    <t>e</t>
  </si>
  <si>
    <t>(Biểu dành riêng cho các đơn vị đào tạo Sau đại học)</t>
  </si>
  <si>
    <t>QUY MÔ ĐÀO TẠO VỪA LÀM VỪA HỌC - ĐÀO TẠO TỪ XA NĂM 2023</t>
  </si>
  <si>
    <t>VLVH tuyển mới năm 2022</t>
  </si>
  <si>
    <t>VLVH tuyển mới năm 2021</t>
  </si>
  <si>
    <t>VLVH tuyển mới năm 2020</t>
  </si>
  <si>
    <t>VLVH tuyển mới năm 2019</t>
  </si>
  <si>
    <t>Sinh viên tốt nghiệp / thôi học / xóa tên năm 2023:
(Tính dự kiến số thôi học, tốt nghiệp, xóa tên, kỷ luật trong cả năm 2023)</t>
  </si>
  <si>
    <t>Sinh viên tuyển mới năm 2023 theo khối ngành:
(Tính dự kiến tổng số tuyển mới trong năm 2023)</t>
  </si>
  <si>
    <t>VHVL tuyển mới năm 2023</t>
  </si>
  <si>
    <t>Số sinh viên có mặt ngày 31/12/2023 theo khối ngành, gồm:
(Số sinh viên này được coi là quy mô sinh viên có mặt học kỳ I năm học 2023-2024 từ tháng 9-12/2023)</t>
  </si>
  <si>
    <t>VLVH đối tượng nâng chuẩn theo Nghị định 71 tuyển mới năm 2019</t>
  </si>
  <si>
    <t>VLVH đối tượng nâng chuẩn theo Nghị định 71 VLVH tuyển mới năm 2020</t>
  </si>
  <si>
    <t>VLVH đối tượng nâng chuẩn theo Nghị định 71 VLVH tuyển mới năm 2021</t>
  </si>
  <si>
    <t>NÂNG CHUẨN LIÊN THÔNG HỆ SƯ PHẠM THEO NGHỊ ĐỊNH 71</t>
  </si>
  <si>
    <t>VLVH đối tượng nâng chuẩn theo Nghị định 71 tuyển mới năm 2022</t>
  </si>
  <si>
    <t>VLVH đối tượng nâng chuẩn theo Nghị định 71 tốt nghiệp / thôi học / xóa tên năm 2023:
(Tính dự kiến số thôi học, tốt nghiệp, xóa tên, kỷ luật trong cả năm 2023)</t>
  </si>
  <si>
    <t>VLVH đối tượng nâng chuẩn theo Nghị định 71 tuyển mới năm 2023</t>
  </si>
  <si>
    <t>PHÒNG CTCT - HSSV</t>
  </si>
  <si>
    <t>Thanh toán vượt giờ chuẩn năm 2021 gồm 3 học kỳ (năm học 2020-2021 và học kỳ 1 năm học 2021-2022)</t>
  </si>
  <si>
    <r>
      <t xml:space="preserve">Phúc lợi khác
</t>
    </r>
    <r>
      <rPr>
        <b/>
        <i/>
        <sz val="13"/>
        <rFont val="Times New Roman"/>
        <family val="1"/>
      </rPr>
      <t>(</t>
    </r>
    <r>
      <rPr>
        <i/>
        <sz val="13"/>
        <rFont val="Times New Roman"/>
        <family val="1"/>
      </rPr>
      <t>Phúc lợi VLVH, ĐTTX, phúc lợi các ngày lễ, tết, ….)</t>
    </r>
  </si>
  <si>
    <r>
      <t xml:space="preserve">Lương và các khoản có tính chất lương
</t>
    </r>
    <r>
      <rPr>
        <i/>
        <sz val="13"/>
        <rFont val="Times New Roman"/>
        <family val="1"/>
      </rPr>
      <t>(Lương, phụ cấp chức vụ, phụ cấp thâm niên vượt khung, phụ cấp nghề, ….)</t>
    </r>
  </si>
  <si>
    <r>
      <t xml:space="preserve">Các khoản
 đóng góp
</t>
    </r>
    <r>
      <rPr>
        <i/>
        <sz val="13"/>
        <rFont val="Times New Roman"/>
        <family val="1"/>
      </rPr>
      <t>Trích đóng
32% BHXH
2% KPCĐ</t>
    </r>
  </si>
  <si>
    <t xml:space="preserve"> Trường Sư phạm</t>
  </si>
  <si>
    <t>Tổng Công</t>
  </si>
  <si>
    <t>Số giảm trong năm:
(Dự kiến số sinh viên tốt nghiệp, thôi học, xóa tên, kỷ luật trong cả năm 2022)</t>
  </si>
  <si>
    <t>QUY MÔ ĐÀO TẠO SINH VIÊN CHÍNH QUY NĂM 2023</t>
  </si>
  <si>
    <t>Sinh viên liên thông chính quy tốt nghiệp / thôi học / xóa tên năm 2023
(Tính dự kiến số tốt nghiệp,  thôi học, xóa tên, kỷ luật trong cả năm 2023)</t>
  </si>
  <si>
    <t>Sinh viên văn bằng 2 tốt nghiệp / thôi học / xóa tên năm 2023:
(Tính dự kiến số tốt nghiệp, thôi học, xóa tên, kỷ luật trong cả năm 2023)</t>
  </si>
  <si>
    <t>Đơn vị lập kế hoạch</t>
  </si>
  <si>
    <t>Phòng CTCT - HSSV</t>
  </si>
  <si>
    <t>Học viên tốt nghiệp / thôi học / xóa tên năm 2023
(Tính dự kiến số bảo vệ tốt nghiệp, thôi học, xóa tên, kỷ luật trong cả năm 2023)</t>
  </si>
  <si>
    <t>Học viên lưu học sinh tốt nghiệp / thôi học / xóa tên năm 20223
(Tính dự kiến số bảo vệ tốt nghiệp, thôi học, xóa tên, kỷ luật trong cả năm 2023)</t>
  </si>
  <si>
    <t>QUY MÔ LƯU HỌC SINH CUỐI NĂM 2023:
Số học viên lưu học sinh có mặt ngày 31/12/2023 theo khối ngành, gồm:
(Số học viên này được coi là quy mô sinh viên có mặt học kỳ I năm học 2023-2024 từ tháng 9-12/2023)</t>
  </si>
  <si>
    <t>QUY MÔ HỌC VIÊN CUỐI NĂM 2023:
Số học viên có mặt ngày 31/12/2023 theo khối ngành, gồm:
(Số học viên này được coi là quy mô sinh viên có mặt học kỳ I năm học 2023-2024 từ tháng 9-12/2023)</t>
  </si>
  <si>
    <t>Học viên Nghiên cứu sinh tuyển sinh năm 2018 - Gia hạn năm 1</t>
  </si>
  <si>
    <t>Học viên Nghiên cứu sinh tuyển sinh năm 2017 - Gia hạn năm 2</t>
  </si>
  <si>
    <t>QUY MÔ ĐÀU NĂM 01/01/2023:
Số học viên Nghiên cứu sinh có mặt ngày 01/01/2023 theo khối ngành, gồm:
(Tổng số học viên mục này chính là quy mô học viên có mặt học kỳ II năm học 2022-2023 từ tháng 1-6/2023)</t>
  </si>
  <si>
    <t>Học viên Nghiên cứu sinh tuyển sinh năm 2022 - năm thứ 1</t>
  </si>
  <si>
    <t>Học viên Nghiên cứu sinh tuyển sinh năm 2021 - năm thứ 2</t>
  </si>
  <si>
    <t>Học viên Nghiên  cứu sinh tuyển sinh năm 2020 - năm thứ 3</t>
  </si>
  <si>
    <t>Học viên Nghiên cứu sinh tuyển sinh năm 2019 - năm thứ 4</t>
  </si>
  <si>
    <t>Học viên Nghiên cứu sinh bảo vệ luận án / thôi học / xóa tên năm 2023
(Tính dự kiến số thôi học, tốt nghiệp, xóa tên, kỷ luật trong cả năm 2023)</t>
  </si>
  <si>
    <t>Nghiên cứu sinh dự kiến tuyển năm 2023</t>
  </si>
  <si>
    <t>Học viên Nghiên cứu sinh tuyển sinh năm 2023</t>
  </si>
  <si>
    <t>QUY MÔ CUỐI NĂM 2023:
Số học viên Nghiên cứu sinh có mặt có mặt ngày 31/12/2023 theo khối ngành, gồm:
(Số học viên này được coi là quy mô sinh viên có mặt học kỳ I năm học 2023-2024 từ tháng 9-12/2023)</t>
  </si>
  <si>
    <t>Học viên Nghiên cứu sinh Lưu học sinh tuyển sinh năm 2022 - năm thứ 1</t>
  </si>
  <si>
    <t>Học viên Nghiên cứu sinh  Lưu học sinhtuyển sinh năm 2021 - năm thứ 2</t>
  </si>
  <si>
    <t>Học viên Nghiên  cứu sinh Lưu học sinh tuyển sinh năm 2020 - năm thứ 3</t>
  </si>
  <si>
    <t>Học viên Nghiên cứu sinh Lưu học sinh tuyển sinh năm 2019 - năm thứ 4</t>
  </si>
  <si>
    <t>Học viên Nghiên cứu sinh Lưu học sinh tuyển sinh năm 2018 - Gia hạn năm 1</t>
  </si>
  <si>
    <t>Học viên Nghiên cứu sinh Lưu học sinh tuyển sinh năm 2017 - Gia hạn năm 2</t>
  </si>
  <si>
    <t>Học viên NCS Lưu học sinh bảo  vệ luận án/ thôi học / xóa tên năm 20223</t>
  </si>
  <si>
    <t>Dự kiến tuyển mới Lưu học sinh nghiên cứu sinh</t>
  </si>
  <si>
    <t>QUY MÔ CUỐI NĂM Lưu học sinh ncs 2023:
Số học viên Nghiên cứu sinh có mặt có mặt ngày 31/12/2023 theo khối ngành, gồm:
(Số học viên này được coi là quy mô sinh viên có mặt học kỳ I năm học 2023-2024 từ tháng 9-12/2023)</t>
  </si>
  <si>
    <t>Biểu số 2 tổng hợp</t>
  </si>
  <si>
    <t>Vừa làm vừa học</t>
  </si>
  <si>
    <t>Vừa làm vừa học nâng chuẩn theo Nghị định 71</t>
  </si>
  <si>
    <t>BẢNG TỔNG HỢP SỐ TÍN CHỈ ĐĂNG KÝ HỌC CỦA NGƯỜI HỌC</t>
  </si>
  <si>
    <t>ĐƠN VỊ: …........................................</t>
  </si>
  <si>
    <t>Tổng cộng = I + II</t>
  </si>
  <si>
    <t>MUA SẮM = 1+2+3</t>
  </si>
  <si>
    <t>Các Trường / Khoa / Viện tổng hợp số liệu từ dòng tổng - cột 8 của biểu 2</t>
  </si>
  <si>
    <t>BẢNG TỔNG HỢP QUY MÔ NGƯỜI HỌC BẬC DƯỚI ĐẠI HỌC THEO HỌC KỲ</t>
  </si>
  <si>
    <t>Đơn vị tính: số học sinh</t>
  </si>
  <si>
    <t>Tháng 1-6/2023</t>
  </si>
  <si>
    <t>Tháng 9-12/2023</t>
  </si>
  <si>
    <t>Học Kỳ 2
năm học 2022-2023</t>
  </si>
  <si>
    <t>Học Kỳ 1
năm học 2023-2024</t>
  </si>
  <si>
    <t>TRƯỜNG THPT CHUYÊN</t>
  </si>
  <si>
    <t>TỔNG CỘNG:</t>
  </si>
  <si>
    <t>Đơn vị tổng hợp</t>
  </si>
  <si>
    <t>(Trung tâm giáo dục thường xuyên)</t>
  </si>
  <si>
    <t>(Biểu dành cho Trường THPT Chuyên và Trường THSP)</t>
  </si>
  <si>
    <t>ĐƠN VỊ: …...........................................</t>
  </si>
  <si>
    <t>BẢNG TỔNG HỢP QUY MÔ CỦA ĐƠN VỊ THEO LOẠI HÌNH ĐÀO TẠO</t>
  </si>
  <si>
    <t>(9)
 + Môn lý thuyết = (3)*(5)*(6)*16,5;
+ Môn thực hành = (3)*(5)*(6)*15;</t>
  </si>
  <si>
    <t>Biểu số 10c</t>
  </si>
  <si>
    <t>(6)=(4)*(5)</t>
  </si>
  <si>
    <t>Thu tiền tổ chức các lớp bồi dưỡng chứng chỉ</t>
  </si>
  <si>
    <t xml:space="preserve">Thi chứng chỉ tiếng Anh các bậc theo Vstep </t>
  </si>
  <si>
    <t>Thí sinh</t>
  </si>
  <si>
    <t>Ngoại ngữ đầu vào, đầu ra cho học viên cao học, NCS</t>
  </si>
  <si>
    <t>Ngoại ngữ đầu ra cho sinh viên</t>
  </si>
  <si>
    <t>Chứng chỉ tin học</t>
  </si>
  <si>
    <t>Chứng chỉ chức danh nghề nghiệp</t>
  </si>
  <si>
    <t>Chứng chỉ nghiệp vụ sư phạm</t>
  </si>
  <si>
    <t>Chứng chỉ kế toán</t>
  </si>
  <si>
    <t>Và các loại chứng chỉ khác, khi lập kế hoạch của đơn vị thì liệt kê chi tiết tên gọi của hoạt động.</t>
  </si>
  <si>
    <t>Chi công tác xây dựng cơ bản (sử dụng nguồn trường từ quỹ trích lập)</t>
  </si>
  <si>
    <t>Công tác thực hành, thí nghiệm</t>
  </si>
  <si>
    <t>Theo điều 21 Quy chế chi tiêu nội bộ</t>
  </si>
  <si>
    <t>Lập dự toán chi tiết đính kèm</t>
  </si>
  <si>
    <t>Lập dự toán chi tiết đính kèm, Theo QCCTNB</t>
  </si>
  <si>
    <t>Biên soạn bài giảng Elearning</t>
  </si>
  <si>
    <t>Nghệ An, ngày          tháng           năm 2022</t>
  </si>
  <si>
    <t>Thu khoán các hợp đồng chuyển giao công nghệ</t>
  </si>
  <si>
    <t>TRƯỜNG …..................................</t>
  </si>
  <si>
    <t>KHOA ….......................................</t>
  </si>
  <si>
    <t>HỌC kỳ 2 + Học kỳ Hè (2022-2023) (Từ tháng 1 đến tháng 6/2023)</t>
  </si>
  <si>
    <t>Học phần …..........................................</t>
  </si>
  <si>
    <t>Cột hệ số môn học có file phụ lục về danh mục hệ số đính kèm công văn hướng dẫn xây dựng kế hoạch</t>
  </si>
  <si>
    <r>
      <t>H</t>
    </r>
    <r>
      <rPr>
        <b/>
        <sz val="10"/>
        <color theme="1"/>
        <rFont val="Times New Roman"/>
        <family val="1"/>
      </rPr>
      <t>ọc kỳ 1 (2023-2024) tức từ tháng 9 đến tháng 12/2023</t>
    </r>
  </si>
  <si>
    <t>Biểu số 2a1 - Khoa ….......................</t>
  </si>
  <si>
    <t>KẾ HOẠCH ĐÀO TẠO. GIẢNG DẠY CỦA ĐƠN VỊ ĐÀO TẠO CÁC BẬC HỌC THPT VÀ THSP NĂM 2023</t>
  </si>
  <si>
    <t>TỔNG HỢP SỐ GIỜ QUY CHUẨN ĐƠN VỊ PHẢI ĐẢM NHẬN GIẢNG DẠY NĂM 2023</t>
  </si>
  <si>
    <t>ĐƠN VỊ: ….............................</t>
  </si>
  <si>
    <t>Khoa …............</t>
  </si>
  <si>
    <t>Nguyễn Văn A</t>
  </si>
  <si>
    <t>Nguyễn Văn B</t>
  </si>
  <si>
    <t>Ghi chú 
(Về lý do giảm, tỷ lệ giảm, thời gian giảm, …)</t>
  </si>
  <si>
    <t>KẾ HOẠCH MUA SẮM, SỬA CHỮA, BỔ SUNG GIÁO TRÌNH TÀI LIỆU THƯ VIỆN NĂM 2023</t>
  </si>
  <si>
    <t>Biểu 7b - Kế hoạch công bố NCKH</t>
  </si>
  <si>
    <t>KẾ HOẠCH ĐĂNG KÝ VỀ CÔNG BỐ KHOA HỌC NĂM 2023</t>
  </si>
  <si>
    <t>ĐƠN VỊ: …......................................</t>
  </si>
  <si>
    <t>ĐƠN VỊ LẬP</t>
  </si>
  <si>
    <t>ĐƠN VỊ THẨM ĐỊNH</t>
  </si>
  <si>
    <t>KẾ HOẠCH ĐĂNG KÝ NHIỆM VỤ NGHIÊN CỨU KHOA HỌC NĂM TÀI 2023</t>
  </si>
  <si>
    <t xml:space="preserve">  Đơn vị lập KH                                    Phòng KH&amp;HTQT                 HIỆU TRƯỞNG</t>
  </si>
  <si>
    <t>6 THÁNG ĐẦU NĂM 2023
(HỌC KỲ II NĂM HỌC 2022-2023)</t>
  </si>
  <si>
    <t>6 THÁNG CUỐI NĂM 2023
(HỌC KỲ I NĂM HỌC 2023-2024)</t>
  </si>
  <si>
    <t>(Biểu dành riêng cho các đơn vị đào tạo, đơn vị có loại hình nào thì nhập số liệu loại hình đó)</t>
  </si>
  <si>
    <t>Biểu số 1 quy mô dưới ĐH</t>
  </si>
  <si>
    <t>Kiến tập</t>
  </si>
  <si>
    <t>Thực tập</t>
  </si>
  <si>
    <t>Thực tế</t>
  </si>
  <si>
    <t>Rèn nghề</t>
  </si>
  <si>
    <t>Các hoạt động khác (Cần liệt kê chi tiết tên hoạt động, nội dung hoạt động, ….)</t>
  </si>
  <si>
    <t xml:space="preserve">  Đơn vị lập KH                                                Phòng KH-TC                     HIỆU TRƯỞNG</t>
  </si>
  <si>
    <t>Mua sắm trang thiết bị</t>
  </si>
  <si>
    <t>Các loại mua sắm khác</t>
  </si>
  <si>
    <t>SỬA CHỮA, BẢO TRÌ, BẢO DƯỠNG TÀI SẢN, TRANG THIẾT BỊ</t>
  </si>
  <si>
    <t>Người học</t>
  </si>
  <si>
    <t>Điều 27 QC CTNB</t>
  </si>
  <si>
    <t>Tiền phấn cho giảng  viên</t>
  </si>
  <si>
    <t>Cán bộ</t>
  </si>
  <si>
    <t>Trích lập Quỹ NCKH hàng năm theo Nghị định 99/2014</t>
  </si>
  <si>
    <t xml:space="preserve"> = 3% từ thu học phí và 5% từ thu khác của đơn vị</t>
  </si>
  <si>
    <t xml:space="preserve"> = 8% từ tổng thu học phí chính quy và học phí cấp bù sư phạm của đơn vị</t>
  </si>
  <si>
    <t>Biểu 8b: Các đơn vị lập kế hoạch về tự đánh giá và đánh giá ngoài cụ thể theo ngành;
TT ĐBCL thẩm định biểu 8b của các đơn vị và lập kế hoạch Kinh phí  (kinh phí nằm trong kế hoạch của TT ĐBCL.)</t>
  </si>
  <si>
    <t>Đơn giá biên soạn bài giảng theo Công văn số ….. /ĐHV ngày …/…./2022</t>
  </si>
  <si>
    <t>Quy mô đầu năm:
Số SV có mặt ngày 01/01/2023 theo khối ngành, gồm:
(Tổng số sinh viên mục này chính là quy mô sinh viên có mặt học kỳ II năm học 2022-2023 từ tháng 1-6/2023)</t>
  </si>
  <si>
    <t>g</t>
  </si>
  <si>
    <t>KẾ HOẠCH  KINH PHÍ THỰC HÀNH - THÍ NGHIỆM, THỰC TẬP, RÈN NGHỀ VÀ CÁC HOẠT ĐỘNG KHÁC NĂM 2023</t>
  </si>
  <si>
    <t>KẾ HOẠCH ĐÀO TẠO, BỒI DƯỠNG, CẤP CHỨNG CHỈ CÁC LỚP NGẮN HẠN</t>
  </si>
  <si>
    <t>(Biểu dùng cho các đơn vị có các lớp bồi dưỡng chứng chỉ)</t>
  </si>
  <si>
    <t>Dự kiến 
Chi lương, phụ cấp các loại và các khoản phải đóng năm 2023 theo mức lương cơ sở: 1.800.000 đồng từ tháng 7/2023.</t>
  </si>
  <si>
    <t>Số liệu
Chi lương, phụ cấp các loại và các khoản phải đóng năm 2021 theo mức lương cơ sở: 1.490.000</t>
  </si>
  <si>
    <t>Dành cho các đơn vị có hợp đồng chuyển giao công nghệ</t>
  </si>
  <si>
    <t>Dành cho các đơn vị có các lớp bồi dưỡng chứng chỉ</t>
  </si>
  <si>
    <t>Nghệ An, ngày        tháng       năm 2022</t>
  </si>
  <si>
    <t>Giảng dạy THPT Chuyên do đơn vị tự đảm nhiệm</t>
  </si>
  <si>
    <t>Giảng dạy THSP do đơn vị tự đảm nhiệm</t>
  </si>
  <si>
    <t>(Bảng này dùng để thống kê chi tiết giảng dạy học kỳ II năm học 2022-2023 và học kỳ I năm học 2023-2024)</t>
  </si>
  <si>
    <t>Trẻ chuyển cấp, chuyển trường nếu có trong năm 2022 
(Tính dự kiến  trong cả năm 2022)</t>
  </si>
  <si>
    <t>Trẻ lớp 5-6 tuổi chuyển cấp (tuyển sinh năm 2019)</t>
  </si>
  <si>
    <t>Trẻ 4-5 tuổi (Tuyển sinh năm 2020) chuyển trường nếu có</t>
  </si>
  <si>
    <t>Trẻ 3-4 tuổi (Tuyển sinh năm 2021) chuyển trường nếu có</t>
  </si>
  <si>
    <t>Trẻ mẫu giáo 2-3 tuổi (tuyển mới năm 2022) Chuyển trường nếu có</t>
  </si>
  <si>
    <t>Trẻ tuyển mới năm 2023
(Tính dự kiến tổng số tuyển mới trong năm 2023)</t>
  </si>
  <si>
    <t xml:space="preserve"> _ Trẻ mẫu giáo dưới 3 tuổi (Tuyển mới năm 2023)</t>
  </si>
  <si>
    <t>Quy mô Trẻ  có mặt ngày 31/12/2023, gồm:
(Số trẻ  này được coi là quy mô có mặt học kỳ I năm học 2022-2023 từ tháng 9-12/2022)</t>
  </si>
  <si>
    <t>Quy mô Số học sinh có mặt ngày 01/01/2023, gồm:
(Tổng số học sinh mục này chính là quy mô có mặt học kỳ II năm học 2022-2023 từ tháng 1-6/2023)</t>
  </si>
  <si>
    <t>_ Trẻ 3-4 tuổi (Tuyển mới năm 2022)</t>
  </si>
  <si>
    <t xml:space="preserve"> _Trẻ 4-5 tuổi (Tuyển mới năm 2021)</t>
  </si>
  <si>
    <t xml:space="preserve"> - Trẻ 5-6 tuổi (Tuyển mới năm 2020)</t>
  </si>
  <si>
    <t>Học sinh tuyển mới năm 2023 theo khối ngành
(Tính dự kiến tổng số tuyển mới trong năm 2023)</t>
  </si>
  <si>
    <t>Dự kiến số Học sinh chuyển trường nếu có trong năm 2023
(Tính dự kiến  trong cả năm 2023)</t>
  </si>
  <si>
    <t>Quy mô Số học sinh có mặt ngày 01/01/2023 , gồm:
(Tổng số học sinh mục này chính là quy mô có mặt học kỳ II năm học 2022-2023 từ tháng 1-6/2023)</t>
  </si>
  <si>
    <t>.- Lớp 5 (Tuyển sinh năm 2018) chuyển trường nếu có</t>
  </si>
  <si>
    <t>.- Lớp 4 (Tuyển sinh năm 2019) chuyển trường nếu có</t>
  </si>
  <si>
    <t>.- Lớp 3 (Tuyển sinh năm 2020) chuyển trường nếu có</t>
  </si>
  <si>
    <t>.- Lớp 2 (Tuyển sinh năm 2021) chuyển trường nếu có</t>
  </si>
  <si>
    <t xml:space="preserve"> _ Lớp 1 (Tuyển sinh năm 2022) chuyển trường nếu có</t>
  </si>
  <si>
    <t xml:space="preserve"> _ Lớp 1 (Tuyển sinh năm 2023)</t>
  </si>
  <si>
    <t>Quy mô Số có mặt  cuối năm ngày 31/12/2022 theo khối ngành, gồm:
(Số này được coi là quy mô có mặt học kỳ I năm học 2023-2024 từ tháng 9-12/2023)</t>
  </si>
  <si>
    <t>.- Lớp 2 (Tuyển sinh năm 2022)</t>
  </si>
  <si>
    <t>.- Lớp 3 (Tuyển sinh năm 2021)</t>
  </si>
  <si>
    <t>.- Lớp 4 (Tuyển sinh năm 2020)</t>
  </si>
  <si>
    <t>.- Lớp 5 (Tuyển sinh năm 2019)</t>
  </si>
  <si>
    <t>Học sinh chuyển trường nếu có trong năm 20223
(Tính dự kiến  trong cả năm 2023)</t>
  </si>
  <si>
    <t>Lớp 9 (Tuyển sinh năm 2019)</t>
  </si>
  <si>
    <t>Lớp 8 (Tuyển sinh năm 2020)</t>
  </si>
  <si>
    <t>Lớp 7 (Tuyển sinh năm 2021)</t>
  </si>
  <si>
    <t>Lớp 6 (Tuyển sinh năm 2022)</t>
  </si>
  <si>
    <t>Dự kiến số Học sinh tuyển mới năm 2023 (Tính dự kiến tổng số tuyển mới trong năm 2023)</t>
  </si>
  <si>
    <t xml:space="preserve"> _ Lớp 6 (Tuyển sinh năm 2023)</t>
  </si>
  <si>
    <t>Quy mô Số có mặt cuối năm 2023 ngày 31/12/2023, gồm:
(Số này được coi là quy mô có mặt học kỳ I năm học 2023-2024 từ tháng 9-12/2023)</t>
  </si>
  <si>
    <t>.- Lớp 7 (Tuyển sinh năm 2022)</t>
  </si>
  <si>
    <t>.- Lớp 8 (Tuyển sinh năm 2021)</t>
  </si>
  <si>
    <t>.- Lớp 9 (Tuyển sinh năm 2020)</t>
  </si>
  <si>
    <t>Ghi chú: Quy mô đầu năm của các cấp học đối chiếu số liệu cung cấp tại phụ lục số liệu do phòng CTCT-HSSV cung cấp.</t>
  </si>
  <si>
    <t>Quy mô đầu năm: Số SV có mặt ngày 01/01/2023 theo khối ngành, gồm:
(Tổng số sinh viên mục này chính là quy mô sinh viên có mặt học kỳ II năm học 2022-2023 từ tháng 1-6/2023)</t>
  </si>
  <si>
    <t>Quy mô cuối năm: Số sinh viên có mặt ngày 31/12/2023 theo khối ngành, gồm:
(Số sinh viên này được coi là quy mô sinh viên có mặt học kỳ I năm học 2023-2024 từ tháng 9-12/2023)</t>
  </si>
  <si>
    <t>Kế hoạch hóa chất, vật tư phục vụ thực hành thí nghiệm</t>
  </si>
  <si>
    <t>TT Thực hành thí nghiệm thẩm định mục 1</t>
  </si>
  <si>
    <t>Các đơn vị quản lý đào tạo thẩm định nội dung, sự cần thiết của mục II.</t>
  </si>
  <si>
    <t>Thư viện Nguyễn Thúc Hào thẩm định đối với danh mục giáo trình đề nghị bổ sung, có đối chiếu với biểu kế hoạch xuất bản.</t>
  </si>
  <si>
    <t xml:space="preserve">Danh mục giáo trình, tài liệu đề nghị mua </t>
  </si>
  <si>
    <t>Kinh phí văn phòng phẩm khoán cho Trường, Khoa, Viện nhận</t>
  </si>
  <si>
    <t>Tiền khoán văn phòng phẩm cho cán bộ các khoa đào tạo (Trừ các cán bộ đang đi học tập trung)</t>
  </si>
  <si>
    <t xml:space="preserve"> - Các đơn vị quản lý đào tạo thẩm định danh mục và sự cần thiết đối với các loại tài sản mua sắm phục vụ công tác dạy học theo CDIO / dạy học theo dự án.
 - Phòng Quản trị thẩm định và tổng hợp kế hoạch mua sắm toàn trường</t>
  </si>
  <si>
    <t>Phòng Khoa học và Hợp tác quốc tế thẩm định</t>
  </si>
  <si>
    <t>Trung tâm đảm bảo chất lượng thẩm định</t>
  </si>
  <si>
    <t>Ngành kế toán</t>
  </si>
  <si>
    <t>Ngành QTKD</t>
  </si>
  <si>
    <t>Ngành TCNH</t>
  </si>
  <si>
    <t>Ngành Kinh tế</t>
  </si>
  <si>
    <t>Sinh viên năm 4, Tuyển sinh năm 2019 (Khóa 60)</t>
  </si>
  <si>
    <t>Sinh viên năm 3, Tuyển sinh năm 2020 (Khóa 61)</t>
  </si>
  <si>
    <t>Sinh viên năm 2, Tuyển sinh năm 2021 (Khóa 62)</t>
  </si>
  <si>
    <t>Sinh viên năm nhất, Tuyển sinh năm 2022 (Khóa 63)</t>
  </si>
  <si>
    <t>Giải thích số liệu mục 1.2</t>
  </si>
  <si>
    <r>
      <t xml:space="preserve">Dự kiến số Sinh viên tuyển mới năm 2023 theo khối ngành
(Tính dự kiến tổng số tuyển mới trong năm </t>
    </r>
    <r>
      <rPr>
        <b/>
        <i/>
        <sz val="10"/>
        <color rgb="FFFF0000"/>
        <rFont val="Times New Roman"/>
        <family val="1"/>
      </rPr>
      <t>2023</t>
    </r>
    <r>
      <rPr>
        <b/>
        <i/>
        <sz val="10"/>
        <color theme="1"/>
        <rFont val="Times New Roman"/>
        <family val="1"/>
      </rPr>
      <t xml:space="preserve"> trừ các ngành sư phạm)</t>
    </r>
  </si>
  <si>
    <t>Cần lấy theo tỷ lệ % trung bình SV tốt nghiệp, bỏ học của 3 năm liền kề</t>
  </si>
  <si>
    <t>ktra lại số này</t>
  </si>
  <si>
    <t>xóa tên +bỏ học ko lý do</t>
  </si>
  <si>
    <t>Tỷ lệ TN+xóa ten</t>
  </si>
  <si>
    <t>Kế toán TN tỷ lệ 50% + Xóa tên</t>
  </si>
  <si>
    <t>Ngành kế toán SL tỷ lệ TN 78% + Sv thôi học</t>
  </si>
  <si>
    <t>Quản Trị Kinh Doanh</t>
  </si>
  <si>
    <t>Kinh Tế Chính Trị</t>
  </si>
  <si>
    <t>Quản Lý Kinh Tế</t>
  </si>
  <si>
    <t xml:space="preserve">  </t>
  </si>
  <si>
    <t>Ngành Kinh tế (chuyên ngành Kinh tế đầu tư)</t>
  </si>
  <si>
    <t>Bắt đầu tháng 6/2023</t>
  </si>
  <si>
    <t>Kinh tế vi mô</t>
  </si>
  <si>
    <t>Thống kê kinh tế</t>
  </si>
  <si>
    <t>Quản lý dự án đầu tư</t>
  </si>
  <si>
    <t>Thị trường vốn đầu tư</t>
  </si>
  <si>
    <t>Quản trị rủi ro đầu tư</t>
  </si>
  <si>
    <t>Quản lý nhà nước về kinh tế</t>
  </si>
  <si>
    <t>Kinh tế phát triển</t>
  </si>
  <si>
    <t>Kinh tế vĩ mô</t>
  </si>
  <si>
    <t>Kinh tế quốc tế</t>
  </si>
  <si>
    <t>Lập dự án đầu tư</t>
  </si>
  <si>
    <t>Kinh tế công cộng</t>
  </si>
  <si>
    <t>Kinh tế quốc tế_CLC</t>
  </si>
  <si>
    <t>Đầu tư quốc tế</t>
  </si>
  <si>
    <t>Đấu thầu trong đầu tư</t>
  </si>
  <si>
    <t>Dự báo kinh tế và phân tích dữ liệu</t>
  </si>
  <si>
    <t>Giới thiệu tác phẩm của C.Mác, Ph. Angghen và V.I.Lenin về Kinh tế chính trị</t>
  </si>
  <si>
    <t>Các mô hình công nghiệp hóa</t>
  </si>
  <si>
    <t>Kinh tế học các vấn đề xã hội</t>
  </si>
  <si>
    <t>Kinh tế tri thức</t>
  </si>
  <si>
    <t>An sinh xã hội</t>
  </si>
  <si>
    <t>a.19</t>
  </si>
  <si>
    <t>a.21</t>
  </si>
  <si>
    <t>a.22</t>
  </si>
  <si>
    <t>a.23</t>
  </si>
  <si>
    <t>a.24</t>
  </si>
  <si>
    <t>Quy hoạch phát triển kinh tế - xã hội</t>
  </si>
  <si>
    <t>Đàm phán và quản lý xung đột</t>
  </si>
  <si>
    <t>Quản lý sự thay đổi và đổi mới</t>
  </si>
  <si>
    <t>Quản lý chiến lược</t>
  </si>
  <si>
    <t>a.25</t>
  </si>
  <si>
    <t>a.26</t>
  </si>
  <si>
    <t>a.27</t>
  </si>
  <si>
    <t>a.28</t>
  </si>
  <si>
    <t>a.29</t>
  </si>
  <si>
    <t>a.30</t>
  </si>
  <si>
    <t>Kinh tế quốc tế nâng cao</t>
  </si>
  <si>
    <t>Kinh tế phát triển nâng cao</t>
  </si>
  <si>
    <t>Kinh tế nguồn nhân lực</t>
  </si>
  <si>
    <t>Tư tưởng HCM về kinh tế</t>
  </si>
  <si>
    <t>Tài chính ngân hàng và sự phát triển</t>
  </si>
  <si>
    <t xml:space="preserve">Quản lý chương trình và dự án công </t>
  </si>
  <si>
    <t>Phân tích và đánh giá chính sách kinh tế - xã hội</t>
  </si>
  <si>
    <t>Kỹ năng quản lý</t>
  </si>
  <si>
    <t>Quản lý nguồn nhân lực</t>
  </si>
  <si>
    <t>Quản lý tài chính công</t>
  </si>
  <si>
    <t>Quản lý chương trình và dự án công</t>
  </si>
  <si>
    <t>Thống kê ứng dụng</t>
  </si>
  <si>
    <t>Kinh tế chính trị ở Việt Nam hiện nay</t>
  </si>
  <si>
    <t>Quản lý tổ chức</t>
  </si>
  <si>
    <t>Quản lý phát triển kinh tế trong toàn cầu hóa</t>
  </si>
  <si>
    <t>Kinh tế chính trị Mác - Lênin nâng cao</t>
  </si>
  <si>
    <t>Chủ nghĩa tư bản hiện đại và xu hướng vận động</t>
  </si>
  <si>
    <t>Các học thuyết kinh tế hiện đại</t>
  </si>
  <si>
    <t>Kinh tế vĩ mô nâng cao</t>
  </si>
  <si>
    <t xml:space="preserve">Phương pháp NCKH kinh tế </t>
  </si>
  <si>
    <t>Đào tạo Nghiên cứu sinh</t>
  </si>
  <si>
    <t>Giảng dạy Nghiên cứu sinh</t>
  </si>
  <si>
    <t>Phương pháp nghiên cứu và viết luận văn</t>
  </si>
  <si>
    <t>Phân tích chính sách kinh tế vĩ mô</t>
  </si>
  <si>
    <t>Hướng dẫn chuyên đề</t>
  </si>
  <si>
    <t>Hướng dẫn chuyên đề Tiến sĩ 1</t>
  </si>
  <si>
    <t>Hướng dẫn chuyên đề Tiến sĩ 2</t>
  </si>
  <si>
    <t>Hướng dẫn chuyên đề Tiến sĩ 3</t>
  </si>
  <si>
    <t>Hướng dẫn Luận án</t>
  </si>
  <si>
    <t>Khoa KINH TẾ</t>
  </si>
  <si>
    <t>Lê Vũ Sao Mai</t>
  </si>
  <si>
    <t>GV</t>
  </si>
  <si>
    <t>Trưởng khoa</t>
  </si>
  <si>
    <t>Nguyễn Thế Lân</t>
  </si>
  <si>
    <t>Trần Thị Hồng Lam</t>
  </si>
  <si>
    <t>Trần Thị Hoàng Mai</t>
  </si>
  <si>
    <t>GVC</t>
  </si>
  <si>
    <t>Lương Thị Quỳnh Mai</t>
  </si>
  <si>
    <t>Con nhỏ dưới 36 tháng</t>
  </si>
  <si>
    <t>Nguyễn Thị Bích Liên</t>
  </si>
  <si>
    <t>Nguyễn Thị Thúy Vinh</t>
  </si>
  <si>
    <t>Nguyễn Thị Hải Yến</t>
  </si>
  <si>
    <t>Cao Thị Thanh Vân</t>
  </si>
  <si>
    <t>Nguyễn Thị Minh Phượng</t>
  </si>
  <si>
    <t>Phó hiệu trưởng</t>
  </si>
  <si>
    <t>Trần Thị Thanh Thủy</t>
  </si>
  <si>
    <t>Nguyễn Thị Thúy Quỳnh</t>
  </si>
  <si>
    <t>Thái Thị Kim Oanh</t>
  </si>
  <si>
    <t>Nguyễn Văn Quỳnh</t>
  </si>
  <si>
    <t>Trần Thị Thanh Tâm</t>
  </si>
  <si>
    <t>Trợ lý đào tạo</t>
  </si>
  <si>
    <t>Nguyễn Thị Tiếng</t>
  </si>
  <si>
    <t>Nguyễn Mai Hường</t>
  </si>
  <si>
    <t>Biểu 8a (Dành cho đơn vị)</t>
  </si>
  <si>
    <t>KẾ HOẠCH XUẤT BẢN GIÁO TRÌNH NĂM 2023</t>
  </si>
  <si>
    <t>(Biểu dùng cho các đơn vị đào tạo)</t>
  </si>
  <si>
    <t>Tên giáo trình đăng ký xuất bản</t>
  </si>
  <si>
    <t>Khoa/Bộ môn quản lý HP</t>
  </si>
  <si>
    <r>
      <t xml:space="preserve">Chủ biên </t>
    </r>
    <r>
      <rPr>
        <i/>
        <sz val="12"/>
        <color rgb="FFFF0000"/>
        <rFont val="Times New Roman"/>
        <family val="1"/>
      </rPr>
      <t>(học vị)</t>
    </r>
  </si>
  <si>
    <t>Các đồng tác giả</t>
  </si>
  <si>
    <t>GIÁO TRÌNH ĐẠI HỌC</t>
  </si>
  <si>
    <t>…</t>
  </si>
  <si>
    <t>GIÁO TRÌNH SAU ĐẠI HỌC</t>
  </si>
  <si>
    <t>Người lập kế hoạch</t>
  </si>
  <si>
    <t>Biểu số 6a - TCCB</t>
  </si>
  <si>
    <t>KẾ HOẠCH TUYỂN DỤNG, ĐÀO TẠO, BỒI DƯỠNG, PHÁT TRIỂN ĐỘI NGŨ NĂM 2022</t>
  </si>
  <si>
    <t>KẾ HOẠCH TUYỂN DỤNG, BỔ SUNG NGƯỜI LÀM VIỆC</t>
  </si>
  <si>
    <t>Đơn vị cấp 3</t>
  </si>
  <si>
    <t>Thực trạng đội ngũ hiện tại</t>
  </si>
  <si>
    <t>Đội ngũ theo yêu cầu, điều kiện đảm bảo chất lượng còn thiếu</t>
  </si>
  <si>
    <t>Đề xuất tuyển mới</t>
  </si>
  <si>
    <t>Tổng số CBGV</t>
  </si>
  <si>
    <t>Số lượng GS, PGS</t>
  </si>
  <si>
    <t>Số lượng TS</t>
  </si>
  <si>
    <t>Số lượng ThS</t>
  </si>
  <si>
    <t>Số lượng tuyển mới</t>
  </si>
  <si>
    <t>Ngành/Chuyên ngành</t>
  </si>
  <si>
    <t>Tiêu chuẩn/Điều kiện khác</t>
  </si>
  <si>
    <t>Tuyển mới</t>
  </si>
  <si>
    <t>Ngành đào tạo 2</t>
  </si>
  <si>
    <t>Điều chuyển</t>
  </si>
  <si>
    <t>Khoa/Bộ môn 2</t>
  </si>
  <si>
    <t>Ngành đào tạo 4</t>
  </si>
  <si>
    <t>Ngành đào tạo 5</t>
  </si>
  <si>
    <t>Trung tâm …..</t>
  </si>
  <si>
    <t>KẾ HOẠCH NGHỈ HƯU, TINH GIẢN BIÊN CHẾ, KÉO DÀI THỜI GIAN CÔNG TÁC</t>
  </si>
  <si>
    <t>Ngày sinh</t>
  </si>
  <si>
    <t>Năm bắt đầu công tác</t>
  </si>
  <si>
    <t>Nghỉ hưu</t>
  </si>
  <si>
    <t>Tinh giản</t>
  </si>
  <si>
    <t>Kéo dài</t>
  </si>
  <si>
    <t>Thời gian nghỉ</t>
  </si>
  <si>
    <t>Nghỉ phép</t>
  </si>
  <si>
    <t>Nghỉ không lương</t>
  </si>
  <si>
    <t>Thai sản</t>
  </si>
  <si>
    <t>KẾ HOẠCH ĐÀO TẠO CHUYÊN MÔN</t>
  </si>
  <si>
    <t>Kế hoạch đào tạo</t>
  </si>
  <si>
    <t>Trình độ (TS, ThS)</t>
  </si>
  <si>
    <t>Chức danh (GS, PGS, GVCC, GVC…)</t>
  </si>
  <si>
    <t>Ngành/Chuyên ngành đang giảng dạy (Đánh dấu vào trình độ mà ngành đang đào tạo)</t>
  </si>
  <si>
    <t>Nơi đào tạo (cụ thể tên Trường)</t>
  </si>
  <si>
    <t>Thời gian
(dự kiến từ năm … đến năm ...)</t>
  </si>
  <si>
    <t>Tình trạng đào tạo</t>
  </si>
  <si>
    <t>Tiến sĩ</t>
  </si>
  <si>
    <t>Thạc sĩ</t>
  </si>
  <si>
    <t>Cử nhân</t>
  </si>
  <si>
    <t>Đang đào tạo</t>
  </si>
  <si>
    <t>Dự kiến</t>
  </si>
  <si>
    <t>Ngành đào tạo 1 (số lượng: 3)</t>
  </si>
  <si>
    <t>x</t>
  </si>
  <si>
    <t>Ths</t>
  </si>
  <si>
    <t>TS</t>
  </si>
  <si>
    <t>2023-2026</t>
  </si>
  <si>
    <t>Tự túc</t>
  </si>
  <si>
    <t>KẾ HOẠCH ĐÀO TẠO LÝ LUẬN CHÍNH TRỊ</t>
  </si>
  <si>
    <t>Chức vụ hiện tại</t>
  </si>
  <si>
    <t>Chức danh lãnh đạo quản lý trong quy hoạch</t>
  </si>
  <si>
    <t>Trình độ lý luận chính trị</t>
  </si>
  <si>
    <t>Hình thức đào tạo</t>
  </si>
  <si>
    <t>Tập trung</t>
  </si>
  <si>
    <t>Không tập trung</t>
  </si>
  <si>
    <t>Dự kiến 2023</t>
  </si>
  <si>
    <t>Trung cấp LLCT</t>
  </si>
  <si>
    <t>Cao Cấp LLCT</t>
  </si>
  <si>
    <r>
      <t xml:space="preserve">KẾ HOẠCH BỒI DƯỠNG CÁN BỘ </t>
    </r>
    <r>
      <rPr>
        <sz val="13"/>
        <rFont val="Times New Roman"/>
        <family val="1"/>
      </rPr>
      <t>(</t>
    </r>
    <r>
      <rPr>
        <i/>
        <sz val="13"/>
        <rFont val="Times New Roman"/>
        <family val="1"/>
      </rPr>
      <t>bồi dưỡng chức danh nghề nghiệp, ngoại ngữ, tin học, chuyên môn nghiệp vụ, …..</t>
    </r>
    <r>
      <rPr>
        <sz val="13"/>
        <rFont val="Times New Roman"/>
        <family val="1"/>
      </rPr>
      <t>)</t>
    </r>
  </si>
  <si>
    <t xml:space="preserve">
Thời gian
</t>
  </si>
  <si>
    <t>KẾ HOẠCH THAM GIA HỘI NGHỊ, HỘI THẢO, TẬP HUẤN, THỰC TẬP SINH, HỢP TÁC KHOA HỌC</t>
  </si>
  <si>
    <t>ĐHV</t>
  </si>
  <si>
    <t>Khác</t>
  </si>
  <si>
    <t>KẾ HOẠCH BỔ NHIỆM GS, PGS VÀ THAY ĐỔI CHỨC DANH NGHỀ NGHIỆP</t>
  </si>
  <si>
    <t>Thực tập tốt nghiệp K60</t>
  </si>
  <si>
    <t>Chính quy</t>
  </si>
  <si>
    <t>Theo Quy chế tài chính</t>
  </si>
  <si>
    <t>K60</t>
  </si>
  <si>
    <t>Thực tế chuyên môn giảng viên (17 cán bộ)</t>
  </si>
  <si>
    <t>Tổ chức báo cáo chuyên đề (2 chuyên đề)</t>
  </si>
  <si>
    <t>Bồi dưỡng nâng cao năng lực chuyên môn</t>
  </si>
  <si>
    <t>Tổ chức ngày hội nhập môn ngành Kinh tế</t>
  </si>
  <si>
    <t>Tổ chức cuộc thi sinh viên (Thương vụ bạc tỷ)</t>
  </si>
  <si>
    <t>Chương trình Chào tân sinh viên K64</t>
  </si>
  <si>
    <t>Hội thao, team building sinh viên Kinh tế</t>
  </si>
  <si>
    <t>Trợ lý đào taọ trực tuyến</t>
  </si>
  <si>
    <t>Phó trưởng khoa, Bí thư chi bộ</t>
  </si>
  <si>
    <t>Chủ tịch công đoàn, Phó bí thư chi bộ</t>
  </si>
  <si>
    <t>Mở ngành đào tạo Kinh tế đầu tư, Kinh tế số</t>
  </si>
  <si>
    <t>Cố vấn học tập</t>
  </si>
  <si>
    <t>Kinh tế đầu tư (ĐA)</t>
  </si>
  <si>
    <t>Nhập môn ngành Kinh tế (LT)</t>
  </si>
  <si>
    <t>Nhập môn ngành Kinh tế (ĐA)</t>
  </si>
  <si>
    <t xml:space="preserve">Thẩm định dự án đầu tư </t>
  </si>
  <si>
    <t>Thực hành doanh nghiệp mô phỏng (TH)</t>
  </si>
  <si>
    <t>Phát triển vùng và địa phương</t>
  </si>
  <si>
    <t>Lãnh đạo trong tổ chức</t>
  </si>
  <si>
    <t>Mic không dây</t>
  </si>
  <si>
    <t>Giảng dạy</t>
  </si>
  <si>
    <t>Sử dụng cho các phòng học nhỏ không có hệ thống loa mic</t>
  </si>
  <si>
    <t>Máy tính cho tiến sĩ</t>
  </si>
  <si>
    <t>Máy tính được cấp đã cũ, cấu hình thấp</t>
  </si>
  <si>
    <t>Máy chiếu</t>
  </si>
  <si>
    <t>Phục vụ seminar, sinh hoạt chuyên môn</t>
  </si>
  <si>
    <t>Văn phòng Khoa Kinh tế</t>
  </si>
  <si>
    <t>Bình lọc nước</t>
  </si>
  <si>
    <r>
      <t xml:space="preserve">Đại học FPT, </t>
    </r>
    <r>
      <rPr>
        <i/>
        <sz val="11"/>
        <color indexed="8"/>
        <rFont val="Times New Roman"/>
        <family val="1"/>
      </rPr>
      <t xml:space="preserve">"Nhập môn Kinh tế học", </t>
    </r>
    <r>
      <rPr>
        <sz val="11"/>
        <color indexed="8"/>
        <rFont val="Times New Roman"/>
        <family val="1"/>
      </rPr>
      <t>NXB ĐH Kinh tế quốc dân, 2019</t>
    </r>
  </si>
  <si>
    <t>Giảng dạy đại học</t>
  </si>
  <si>
    <r>
      <t xml:space="preserve">Mark Raskino, Graham Waller, </t>
    </r>
    <r>
      <rPr>
        <i/>
        <sz val="11"/>
        <color indexed="8"/>
        <rFont val="Times New Roman"/>
        <family val="1"/>
      </rPr>
      <t xml:space="preserve">"Chuyển đổi số đến cốt lõi, nâng tầm năng lực lãnh đạo cho ngành nghề, doanh nghiệp và chính bản thân bạn", </t>
    </r>
    <r>
      <rPr>
        <sz val="11"/>
        <color indexed="8"/>
        <rFont val="Times New Roman"/>
        <family val="1"/>
      </rPr>
      <t>NXB Thông tin và truyền thông, 2019</t>
    </r>
  </si>
  <si>
    <r>
      <t xml:space="preserve">Paul Krugman, Robin Wells, </t>
    </r>
    <r>
      <rPr>
        <i/>
        <sz val="11"/>
        <color indexed="8"/>
        <rFont val="Times New Roman"/>
        <family val="1"/>
      </rPr>
      <t xml:space="preserve">"Tinh hoa kinh tế học - Essentials of Economics", </t>
    </r>
    <r>
      <rPr>
        <sz val="11"/>
        <color indexed="8"/>
        <rFont val="Times New Roman"/>
        <family val="1"/>
      </rPr>
      <t>NXB Tổng hợp TP Hồ Chí Minh, 2020</t>
    </r>
  </si>
  <si>
    <r>
      <t xml:space="preserve">Bodie, Kane, Marcus, </t>
    </r>
    <r>
      <rPr>
        <i/>
        <sz val="11"/>
        <color indexed="8"/>
        <rFont val="Times New Roman"/>
        <family val="1"/>
      </rPr>
      <t xml:space="preserve">"Đầu tư tài chính", </t>
    </r>
    <r>
      <rPr>
        <sz val="11"/>
        <color indexed="8"/>
        <rFont val="Times New Roman"/>
        <family val="1"/>
      </rPr>
      <t>NXB Kinh tế TP Hồ Chí Minh, 2018</t>
    </r>
  </si>
  <si>
    <r>
      <t xml:space="preserve">Phan Nhựt Duy, Đoàn Ngọc Hiệp, </t>
    </r>
    <r>
      <rPr>
        <i/>
        <sz val="11"/>
        <color indexed="8"/>
        <rFont val="Times New Roman"/>
        <family val="1"/>
      </rPr>
      <t xml:space="preserve">"Giáo trình quản lý dự án đầu tư xây dựng", </t>
    </r>
    <r>
      <rPr>
        <sz val="11"/>
        <color indexed="8"/>
        <rFont val="Times New Roman"/>
        <family val="1"/>
      </rPr>
      <t>NXB Xây dựng, 2017</t>
    </r>
  </si>
  <si>
    <r>
      <t xml:space="preserve">Trevor L. Young, </t>
    </r>
    <r>
      <rPr>
        <i/>
        <sz val="11"/>
        <color indexed="8"/>
        <rFont val="Times New Roman"/>
        <family val="1"/>
      </rPr>
      <t xml:space="preserve">"Quản lý dự án thành công", </t>
    </r>
    <r>
      <rPr>
        <sz val="11"/>
        <color indexed="8"/>
        <rFont val="Times New Roman"/>
        <family val="1"/>
      </rPr>
      <t>NXB Hồng Đức, 2016</t>
    </r>
    <r>
      <rPr>
        <i/>
        <sz val="11"/>
        <color indexed="8"/>
        <rFont val="Times New Roman"/>
        <family val="1"/>
      </rPr>
      <t xml:space="preserve"> </t>
    </r>
  </si>
  <si>
    <r>
      <t xml:space="preserve">Viện nghiên cứu tin học và kinh tế ứng dụng, </t>
    </r>
    <r>
      <rPr>
        <i/>
        <sz val="11"/>
        <color indexed="8"/>
        <rFont val="Times New Roman"/>
        <family val="1"/>
      </rPr>
      <t xml:space="preserve">"Quản trị tài chính - đầu tư, lý thuyết và ứng dụng", </t>
    </r>
    <r>
      <rPr>
        <sz val="11"/>
        <color indexed="8"/>
        <rFont val="Times New Roman"/>
        <family val="1"/>
      </rPr>
      <t>NXB Lao động - xã hội, 2015</t>
    </r>
  </si>
  <si>
    <r>
      <t xml:space="preserve">Lê Huy Đức, </t>
    </r>
    <r>
      <rPr>
        <i/>
        <sz val="11"/>
        <color indexed="8"/>
        <rFont val="Times New Roman"/>
        <family val="1"/>
      </rPr>
      <t xml:space="preserve">"Giáo trình dự báo kinh tế - xã hội", </t>
    </r>
    <r>
      <rPr>
        <sz val="11"/>
        <color indexed="8"/>
        <rFont val="Times New Roman"/>
        <family val="1"/>
      </rPr>
      <t>NXB ĐH Kinh tế quốc dân, 2019</t>
    </r>
  </si>
  <si>
    <r>
      <t xml:space="preserve">Ngô Thị Tuyết Mai, Nguyễn Như Bình, </t>
    </r>
    <r>
      <rPr>
        <i/>
        <sz val="11"/>
        <color indexed="8"/>
        <rFont val="Times New Roman"/>
        <family val="1"/>
      </rPr>
      <t xml:space="preserve">"Giáo trình Hội nhập Kinh tế quốc tế", </t>
    </r>
    <r>
      <rPr>
        <sz val="11"/>
        <color indexed="8"/>
        <rFont val="Times New Roman"/>
        <family val="1"/>
      </rPr>
      <t>NXB Đại học Kinh tế quốc dân, 2020</t>
    </r>
  </si>
  <si>
    <r>
      <t xml:space="preserve">Nguyễn Văn Dung, </t>
    </r>
    <r>
      <rPr>
        <i/>
        <sz val="11"/>
        <color indexed="8"/>
        <rFont val="Times New Roman"/>
        <family val="1"/>
      </rPr>
      <t xml:space="preserve">"Kinh tế phát triển - Bài tập và đáp án", </t>
    </r>
    <r>
      <rPr>
        <sz val="11"/>
        <color indexed="8"/>
        <rFont val="Times New Roman"/>
        <family val="1"/>
      </rPr>
      <t>NXB Phương Đông, 2016</t>
    </r>
  </si>
  <si>
    <r>
      <t xml:space="preserve">Đinh Đào Ánh Thủy, </t>
    </r>
    <r>
      <rPr>
        <i/>
        <sz val="11"/>
        <color indexed="8"/>
        <rFont val="Times New Roman"/>
        <family val="1"/>
      </rPr>
      <t xml:space="preserve">"Giáo trình Đấu thầu", </t>
    </r>
    <r>
      <rPr>
        <sz val="11"/>
        <color indexed="8"/>
        <rFont val="Times New Roman"/>
        <family val="1"/>
      </rPr>
      <t>NXB ĐH Kinh tế quốc dân, 2019</t>
    </r>
  </si>
  <si>
    <r>
      <t xml:space="preserve">Nguyễn Thị Tuyết Dung, Phạm Thị Tuyết, Bùi Mạnh Hùng, </t>
    </r>
    <r>
      <rPr>
        <i/>
        <sz val="11"/>
        <color indexed="8"/>
        <rFont val="Times New Roman"/>
        <family val="1"/>
      </rPr>
      <t xml:space="preserve">"Đấu thầu trong xây dựng", </t>
    </r>
    <r>
      <rPr>
        <sz val="11"/>
        <color indexed="8"/>
        <rFont val="Times New Roman"/>
        <family val="1"/>
      </rPr>
      <t>NXB Xây dựng, 2018</t>
    </r>
  </si>
  <si>
    <r>
      <t xml:space="preserve">Từ Quang Phương, Phạm Văn Hùng, </t>
    </r>
    <r>
      <rPr>
        <i/>
        <sz val="11"/>
        <color indexed="8"/>
        <rFont val="Times New Roman"/>
        <family val="1"/>
      </rPr>
      <t xml:space="preserve">"Giáo trình Kinh tế đầu tư", </t>
    </r>
    <r>
      <rPr>
        <sz val="11"/>
        <color indexed="8"/>
        <rFont val="Times New Roman"/>
        <family val="1"/>
      </rPr>
      <t>NXB Đại học Kinh tế quốc dân, 2019</t>
    </r>
  </si>
  <si>
    <r>
      <t xml:space="preserve">Đinh Thế Hiển, </t>
    </r>
    <r>
      <rPr>
        <i/>
        <sz val="11"/>
        <color indexed="8"/>
        <rFont val="Times New Roman"/>
        <family val="1"/>
      </rPr>
      <t xml:space="preserve">"Lập và thẩm định dự án đầu tư", </t>
    </r>
    <r>
      <rPr>
        <sz val="11"/>
        <color indexed="8"/>
        <rFont val="Times New Roman"/>
        <family val="1"/>
      </rPr>
      <t>NXB Kinh tế TP Hồ Chí Minh, 2018</t>
    </r>
  </si>
  <si>
    <r>
      <t xml:space="preserve">Phan Thị Thu Hà, Lê Thanh Tâm, Hoàng Đức Mạnh, </t>
    </r>
    <r>
      <rPr>
        <i/>
        <sz val="11"/>
        <color indexed="8"/>
        <rFont val="Times New Roman"/>
        <family val="1"/>
      </rPr>
      <t xml:space="preserve">"Bài giảng Quản trị rủi ro", </t>
    </r>
    <r>
      <rPr>
        <sz val="11"/>
        <color indexed="8"/>
        <rFont val="Times New Roman"/>
        <family val="1"/>
      </rPr>
      <t>NXB ĐH Kinh tế quốc tế, 2019</t>
    </r>
  </si>
  <si>
    <r>
      <t xml:space="preserve">Phan Huy Đường, Phan Anh, </t>
    </r>
    <r>
      <rPr>
        <i/>
        <sz val="11"/>
        <color indexed="8"/>
        <rFont val="Times New Roman"/>
        <family val="1"/>
      </rPr>
      <t xml:space="preserve">"Quản lý Nhà nước về kinh tế", </t>
    </r>
    <r>
      <rPr>
        <sz val="11"/>
        <color indexed="8"/>
        <rFont val="Times New Roman"/>
        <family val="1"/>
      </rPr>
      <t>NXB Đại học quốc gia Hà Nội, 2019</t>
    </r>
  </si>
  <si>
    <r>
      <t xml:space="preserve">Bùi Mạnh Hùng, Phạm Thị Thu Hiền, Nguyễn Thị Thu Nhàn, </t>
    </r>
    <r>
      <rPr>
        <i/>
        <sz val="11"/>
        <color indexed="8"/>
        <rFont val="Times New Roman"/>
        <family val="1"/>
      </rPr>
      <t xml:space="preserve">"Phân tích kinh tế - kỹ thuật các dự án đầu tư xây dựng", </t>
    </r>
    <r>
      <rPr>
        <sz val="11"/>
        <color indexed="8"/>
        <rFont val="Times New Roman"/>
        <family val="1"/>
      </rPr>
      <t>NXB Xây dựng, 2019</t>
    </r>
  </si>
  <si>
    <t>Quyển</t>
  </si>
  <si>
    <t>Khoa Kinh tế</t>
  </si>
  <si>
    <t>Ngành đào tạo 1: Kinh tế (Bậc đại học)</t>
  </si>
  <si>
    <t>Ngành đào tạo 3: Kinh tế chính trị (Bậc thạc sĩ)</t>
  </si>
  <si>
    <t>Ngành đào tạo 2: Quản lý kinh tế (Bậc thạc sĩ, tiến sĩ)</t>
  </si>
  <si>
    <t>2 PGS</t>
  </si>
  <si>
    <t>10 TS</t>
  </si>
  <si>
    <t>7 Ths</t>
  </si>
  <si>
    <t>Cao Thị Thanh Vân</t>
  </si>
  <si>
    <t>Kinh tế</t>
  </si>
  <si>
    <t>Truường Đại hoc Kinh tế TP Hồ Chí Minh</t>
  </si>
  <si>
    <t>Trần Thị Hồng Lam</t>
  </si>
  <si>
    <t>Hà Nội</t>
  </si>
  <si>
    <t>Lê Vũ Sao Mai</t>
  </si>
  <si>
    <t>Nguyễn Thị Bích Liên</t>
  </si>
  <si>
    <t>Nguyễn Thị Thuý Quỳnh</t>
  </si>
  <si>
    <t>Kinh</t>
  </si>
  <si>
    <t>Quản lý kinh tế</t>
  </si>
  <si>
    <t>Nguyễn Thị Thuý Vinh</t>
  </si>
  <si>
    <t>Liên kết trường đại học Vinh và doanh nghiệp trong đào tạo và sử dụng lao động ở tỉnh Nghệ An</t>
  </si>
  <si>
    <t>Trần Thị Thanh Tâm</t>
  </si>
  <si>
    <t>Nghiên cứu các nhân tố ảnh hưởng đến chất lượng đào tạo cử nhân ngành Kinh tế tại trường đại học Vinh</t>
  </si>
  <si>
    <t>Ứng dụng kinh tế tuần hoàn trong phát triển nông nghiệp trên địa bàn các tỉnh Bắc Trung Bộ</t>
  </si>
  <si>
    <t>Nghiên cứu các yếu tố tác đọng đến thu hút đầu tư vào khu công nghiệp, khu kinh tế ở khu vực Bắc Trung Bộ</t>
  </si>
  <si>
    <t>Nguyễn Thị Hải Yến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</si>
</sst>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_-;\-* #,##0_-;_-* &quot;-&quot;_-;_-@_-"/>
    <numFmt numFmtId="165" formatCode="_(* #,##0_);_(* \(#,##0\);_(* &quot;-&quot;??_);_(@_)"/>
    <numFmt numFmtId="166" formatCode="0.0"/>
    <numFmt numFmtId="167" formatCode="_(* #,##0.0_);_(* \(#,##0.0\);_(* &quot;-&quot;??_);_(@_)"/>
    <numFmt numFmtId="168" formatCode="#,##0.0"/>
    <numFmt numFmtId="169" formatCode="0_);\(0\)"/>
    <numFmt numFmtId="170" formatCode="_-* #,##0.0_-;\-* #,##0.0_-;_-* &quot;-&quot;_-;_-@_-"/>
    <numFmt numFmtId="171" formatCode="_-* #,##0_-;\-* #,##0_-;_-* &quot;-&quot;??_-;_-@_-"/>
  </numFmts>
  <fonts count="95">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8"/>
      <name val="Calibri"/>
      <family val="2"/>
      <scheme val="minor"/>
    </font>
    <font>
      <b/>
      <sz val="10"/>
      <color theme="1"/>
      <name val="Arial"/>
      <family val="2"/>
    </font>
    <font>
      <sz val="10"/>
      <color rgb="FF000000"/>
      <name val="Times New Roman"/>
      <family val="1"/>
    </font>
    <font>
      <sz val="14"/>
      <color theme="1"/>
      <name val="Times New Roman"/>
      <family val="2"/>
    </font>
    <font>
      <sz val="10"/>
      <color rgb="FF000000"/>
      <name val="Tahoma"/>
      <family val="2"/>
    </font>
    <font>
      <b/>
      <sz val="10"/>
      <color rgb="FF000000"/>
      <name val="Tahoma"/>
      <family val="2"/>
    </font>
    <font>
      <sz val="12"/>
      <color theme="1"/>
      <name val="Times New Roman"/>
      <family val="2"/>
    </font>
    <font>
      <sz val="10"/>
      <color theme="1"/>
      <name val="Arial"/>
      <family val="2"/>
    </font>
    <font>
      <b/>
      <i/>
      <sz val="12"/>
      <color theme="1"/>
      <name val="Times New Roman"/>
      <family val="1"/>
    </font>
    <font>
      <sz val="8"/>
      <name val="Times New Roman"/>
      <family val="1"/>
    </font>
    <font>
      <sz val="12"/>
      <color rgb="FF000000"/>
      <name val="Times New Roman"/>
      <family val="1"/>
    </font>
    <font>
      <sz val="11"/>
      <name val="Calibri"/>
      <family val="2"/>
      <scheme val="minor"/>
    </font>
    <font>
      <sz val="9"/>
      <color theme="1"/>
      <name val="Times New Roman"/>
      <family val="1"/>
    </font>
    <font>
      <b/>
      <sz val="13"/>
      <name val="Times New Roman"/>
      <family val="1"/>
    </font>
    <font>
      <sz val="13"/>
      <color theme="1"/>
      <name val="Calibri"/>
      <family val="2"/>
      <scheme val="minor"/>
    </font>
    <font>
      <b/>
      <sz val="12"/>
      <name val="Yu Gothic UI Semilight"/>
      <family val="2"/>
      <charset val="128"/>
    </font>
    <font>
      <b/>
      <i/>
      <sz val="12"/>
      <name val="Times New Roman"/>
      <family val="1"/>
    </font>
    <font>
      <i/>
      <sz val="13"/>
      <name val="Times New Roman"/>
      <family val="1"/>
    </font>
    <font>
      <b/>
      <i/>
      <sz val="13"/>
      <name val="Times New Roman"/>
      <family val="1"/>
    </font>
    <font>
      <sz val="8"/>
      <color theme="1"/>
      <name val="Times New Roman"/>
      <family val="1"/>
    </font>
    <font>
      <sz val="8"/>
      <color theme="1"/>
      <name val="Arial"/>
      <family val="2"/>
    </font>
    <font>
      <b/>
      <sz val="15"/>
      <name val="Times New Roman"/>
      <family val="1"/>
    </font>
    <font>
      <sz val="11"/>
      <color rgb="FFFF0000"/>
      <name val="Calibri"/>
      <family val="2"/>
      <scheme val="minor"/>
    </font>
    <font>
      <b/>
      <sz val="14"/>
      <color rgb="FFFF0000"/>
      <name val="Times New Roman"/>
      <family val="1"/>
    </font>
    <font>
      <sz val="14"/>
      <color rgb="FFFF0000"/>
      <name val="Times New Roman"/>
      <family val="1"/>
    </font>
    <font>
      <sz val="14"/>
      <color rgb="FFFF0000"/>
      <name val="Calibri"/>
      <family val="2"/>
      <scheme val="minor"/>
    </font>
    <font>
      <i/>
      <sz val="11"/>
      <color theme="1"/>
      <name val="Calibri"/>
      <family val="2"/>
      <scheme val="minor"/>
    </font>
    <font>
      <b/>
      <sz val="12"/>
      <color theme="1"/>
      <name val="Calibri"/>
      <family val="2"/>
      <scheme val="minor"/>
    </font>
    <font>
      <sz val="13"/>
      <name val="Times New Roman"/>
      <family val="1"/>
    </font>
    <font>
      <b/>
      <sz val="13"/>
      <color rgb="FFFF0000"/>
      <name val="Times New Roman"/>
      <family val="1"/>
    </font>
    <font>
      <sz val="13"/>
      <color theme="1"/>
      <name val="Times New Roman"/>
      <family val="1"/>
    </font>
    <font>
      <b/>
      <u/>
      <sz val="13"/>
      <name val="Times New Roman"/>
      <family val="1"/>
    </font>
    <font>
      <b/>
      <sz val="18"/>
      <name val="Times New Roman"/>
      <family val="1"/>
    </font>
    <font>
      <i/>
      <sz val="13"/>
      <color rgb="FFFF0000"/>
      <name val="Times New Roman"/>
      <family val="1"/>
    </font>
    <font>
      <sz val="14"/>
      <name val="Calibri"/>
      <family val="2"/>
      <scheme val="minor"/>
    </font>
    <font>
      <i/>
      <sz val="11"/>
      <name val="Calibri"/>
      <family val="2"/>
      <scheme val="minor"/>
    </font>
    <font>
      <b/>
      <sz val="11"/>
      <name val="Calibri"/>
      <family val="2"/>
      <scheme val="minor"/>
    </font>
    <font>
      <sz val="12"/>
      <color theme="0"/>
      <name val="Times New Roman"/>
      <family val="1"/>
    </font>
    <font>
      <b/>
      <i/>
      <sz val="11"/>
      <color rgb="FFFF0000"/>
      <name val="Times New Roman"/>
      <family val="1"/>
    </font>
    <font>
      <sz val="12"/>
      <color rgb="FFFF0000"/>
      <name val="Times New Roman"/>
      <family val="2"/>
    </font>
    <font>
      <i/>
      <sz val="11"/>
      <color indexed="8"/>
      <name val="Times New Roman"/>
      <family val="1"/>
    </font>
  </fonts>
  <fills count="1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8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right/>
      <top style="medium">
        <color indexed="64"/>
      </top>
      <bottom/>
      <diagonal/>
    </border>
    <border>
      <left style="double">
        <color indexed="64"/>
      </left>
      <right/>
      <top style="double">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style="dashed">
        <color indexed="64"/>
      </left>
      <right style="medium">
        <color indexed="64"/>
      </right>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right/>
      <top style="thin">
        <color indexed="64"/>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43" fontId="3" fillId="0" borderId="0" applyFont="0" applyFill="0" applyBorder="0" applyAlignment="0" applyProtection="0"/>
    <xf numFmtId="43" fontId="8" fillId="0" borderId="0" applyFont="0" applyFill="0" applyBorder="0" applyAlignment="0" applyProtection="0"/>
    <xf numFmtId="0" fontId="27" fillId="0" borderId="0" applyAlignment="0">
      <alignment vertical="top" wrapText="1"/>
      <protection locked="0"/>
    </xf>
    <xf numFmtId="0" fontId="27" fillId="0" borderId="0" applyAlignment="0">
      <alignment vertical="top" wrapText="1"/>
      <protection locked="0"/>
    </xf>
    <xf numFmtId="0" fontId="27" fillId="0" borderId="0" applyAlignment="0">
      <alignment vertical="top" wrapText="1"/>
      <protection locked="0"/>
    </xf>
    <xf numFmtId="0" fontId="3" fillId="0" borderId="0"/>
    <xf numFmtId="0" fontId="8" fillId="0" borderId="0"/>
    <xf numFmtId="164" fontId="3" fillId="0" borderId="0" applyFont="0" applyFill="0" applyBorder="0" applyAlignment="0" applyProtection="0"/>
    <xf numFmtId="0" fontId="57" fillId="0" borderId="0"/>
    <xf numFmtId="0" fontId="57" fillId="0" borderId="0"/>
  </cellStyleXfs>
  <cellXfs count="1106">
    <xf numFmtId="0" fontId="0" fillId="0" borderId="0" xfId="0"/>
    <xf numFmtId="0" fontId="5" fillId="0" borderId="0" xfId="0" applyFont="1" applyAlignment="1">
      <alignment wrapText="1"/>
    </xf>
    <xf numFmtId="0" fontId="5" fillId="0" borderId="0" xfId="0" applyFont="1"/>
    <xf numFmtId="0" fontId="7" fillId="0" borderId="0" xfId="0" applyFont="1"/>
    <xf numFmtId="0" fontId="7" fillId="0" borderId="0" xfId="0" applyFont="1" applyAlignment="1">
      <alignment horizontal="right"/>
    </xf>
    <xf numFmtId="165" fontId="6" fillId="0" borderId="1" xfId="1" applyNumberFormat="1" applyFont="1" applyBorder="1" applyAlignment="1">
      <alignment horizontal="center" vertical="center" wrapText="1"/>
    </xf>
    <xf numFmtId="165" fontId="6" fillId="0" borderId="2" xfId="1" applyNumberFormat="1" applyFont="1" applyBorder="1" applyAlignment="1">
      <alignment horizontal="center" vertical="center" wrapText="1"/>
    </xf>
    <xf numFmtId="165" fontId="6" fillId="0" borderId="3" xfId="1" applyNumberFormat="1" applyFont="1" applyBorder="1" applyAlignment="1">
      <alignment horizontal="center" vertical="center" wrapText="1"/>
    </xf>
    <xf numFmtId="0" fontId="5" fillId="0" borderId="0" xfId="0" applyFont="1" applyAlignment="1">
      <alignment horizontal="center"/>
    </xf>
    <xf numFmtId="0" fontId="5" fillId="3" borderId="0" xfId="0" applyFont="1" applyFill="1" applyAlignment="1">
      <alignment horizontal="center"/>
    </xf>
    <xf numFmtId="0" fontId="6" fillId="3" borderId="0" xfId="0" applyFont="1" applyFill="1" applyAlignment="1">
      <alignment wrapText="1"/>
    </xf>
    <xf numFmtId="0" fontId="5" fillId="3" borderId="0" xfId="0" applyFont="1" applyFill="1" applyAlignment="1">
      <alignment wrapText="1"/>
    </xf>
    <xf numFmtId="0" fontId="5" fillId="3" borderId="0" xfId="0" applyFont="1" applyFill="1" applyAlignment="1">
      <alignment horizontal="left" wrapText="1"/>
    </xf>
    <xf numFmtId="0" fontId="16" fillId="3" borderId="0" xfId="0" applyFont="1" applyFill="1" applyAlignment="1">
      <alignment wrapText="1"/>
    </xf>
    <xf numFmtId="0" fontId="17" fillId="2" borderId="0" xfId="0" applyFont="1" applyFill="1"/>
    <xf numFmtId="0" fontId="17" fillId="2" borderId="0" xfId="0" applyFont="1" applyFill="1" applyAlignment="1">
      <alignment wrapText="1"/>
    </xf>
    <xf numFmtId="0" fontId="0" fillId="0" borderId="0" xfId="0" applyAlignment="1">
      <alignment horizontal="center"/>
    </xf>
    <xf numFmtId="0" fontId="0" fillId="0" borderId="0" xfId="0" applyAlignment="1">
      <alignment wrapText="1"/>
    </xf>
    <xf numFmtId="0" fontId="6" fillId="0" borderId="0" xfId="0" applyFont="1" applyAlignment="1">
      <alignment wrapText="1"/>
    </xf>
    <xf numFmtId="0" fontId="23" fillId="0" borderId="0" xfId="0" applyFont="1" applyAlignment="1">
      <alignment vertical="top"/>
    </xf>
    <xf numFmtId="0" fontId="0" fillId="0" borderId="0" xfId="0" applyAlignment="1">
      <alignment vertical="center"/>
    </xf>
    <xf numFmtId="0" fontId="20" fillId="0" borderId="0" xfId="0" applyFont="1" applyAlignment="1">
      <alignment horizontal="right"/>
    </xf>
    <xf numFmtId="0" fontId="0" fillId="0" borderId="35" xfId="0" applyBorder="1"/>
    <xf numFmtId="0" fontId="6" fillId="0" borderId="0" xfId="0" applyFont="1"/>
    <xf numFmtId="0" fontId="4"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horizontal="right" vertical="center" wrapTex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20"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0" fontId="15" fillId="0" borderId="0" xfId="0" applyFont="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xf>
    <xf numFmtId="0" fontId="20" fillId="0" borderId="22" xfId="0" applyFont="1" applyBorder="1" applyAlignment="1">
      <alignment vertical="center"/>
    </xf>
    <xf numFmtId="0" fontId="15" fillId="0" borderId="22" xfId="0" applyFont="1" applyBorder="1" applyAlignment="1">
      <alignment horizontal="center" vertical="center"/>
    </xf>
    <xf numFmtId="0" fontId="20" fillId="0" borderId="0" xfId="0" applyFont="1" applyAlignment="1">
      <alignment vertical="center"/>
    </xf>
    <xf numFmtId="0" fontId="15" fillId="0" borderId="22" xfId="0" applyFont="1" applyBorder="1" applyAlignment="1">
      <alignment vertical="center"/>
    </xf>
    <xf numFmtId="0" fontId="15" fillId="0" borderId="22" xfId="0" applyFont="1" applyBorder="1" applyAlignment="1">
      <alignment vertical="center" wrapText="1"/>
    </xf>
    <xf numFmtId="0" fontId="20" fillId="0" borderId="22" xfId="0" applyFont="1" applyBorder="1" applyAlignment="1">
      <alignment vertical="center" wrapText="1"/>
    </xf>
    <xf numFmtId="0" fontId="15" fillId="0" borderId="28" xfId="0" quotePrefix="1" applyFont="1" applyBorder="1" applyAlignment="1">
      <alignment horizontal="center" vertical="center"/>
    </xf>
    <xf numFmtId="0" fontId="20" fillId="0" borderId="29" xfId="0" applyFont="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20" fillId="0" borderId="25" xfId="0" applyFont="1" applyBorder="1" applyAlignment="1">
      <alignment vertical="center"/>
    </xf>
    <xf numFmtId="0" fontId="15" fillId="0" borderId="25" xfId="0" applyFont="1" applyBorder="1" applyAlignment="1">
      <alignment vertical="center"/>
    </xf>
    <xf numFmtId="0" fontId="15" fillId="0" borderId="27" xfId="0" applyFont="1" applyBorder="1" applyAlignment="1">
      <alignment vertical="center"/>
    </xf>
    <xf numFmtId="0" fontId="42" fillId="0" borderId="0" xfId="0" applyFont="1" applyAlignment="1">
      <alignment vertical="center"/>
    </xf>
    <xf numFmtId="0" fontId="43" fillId="0" borderId="0" xfId="0" applyFont="1" applyAlignment="1">
      <alignment vertical="center"/>
    </xf>
    <xf numFmtId="0" fontId="33" fillId="0" borderId="15" xfId="0" applyFont="1" applyBorder="1" applyAlignment="1">
      <alignment vertical="center" wrapText="1"/>
    </xf>
    <xf numFmtId="0" fontId="34" fillId="0" borderId="22" xfId="0" applyFont="1" applyBorder="1" applyAlignment="1">
      <alignment vertical="center"/>
    </xf>
    <xf numFmtId="0" fontId="20" fillId="0" borderId="24" xfId="0" quotePrefix="1" applyFont="1" applyBorder="1" applyAlignment="1">
      <alignment horizontal="center" vertical="center"/>
    </xf>
    <xf numFmtId="0" fontId="34" fillId="0" borderId="0" xfId="0" applyFont="1" applyAlignment="1">
      <alignment vertical="center"/>
    </xf>
    <xf numFmtId="0" fontId="15" fillId="0" borderId="0" xfId="0" applyFont="1" applyAlignment="1">
      <alignment vertical="center" wrapText="1"/>
    </xf>
    <xf numFmtId="0" fontId="28" fillId="0" borderId="0" xfId="0" applyFont="1" applyAlignment="1">
      <alignment vertical="center" wrapTex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43" fontId="5" fillId="0" borderId="15" xfId="1" applyFont="1" applyBorder="1" applyAlignment="1">
      <alignment horizontal="center" vertical="center" wrapText="1"/>
    </xf>
    <xf numFmtId="0" fontId="5" fillId="3" borderId="0" xfId="0" applyFont="1" applyFill="1" applyAlignment="1">
      <alignment horizontal="center" vertical="center"/>
    </xf>
    <xf numFmtId="0" fontId="6" fillId="3" borderId="0" xfId="0" applyFont="1" applyFill="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left" vertical="center" wrapText="1"/>
    </xf>
    <xf numFmtId="0" fontId="38" fillId="0" borderId="0" xfId="0" applyFont="1" applyAlignment="1">
      <alignment vertical="center" wrapText="1"/>
    </xf>
    <xf numFmtId="0" fontId="15" fillId="0" borderId="25" xfId="0" applyFont="1" applyBorder="1" applyAlignment="1">
      <alignment vertical="center" wrapText="1"/>
    </xf>
    <xf numFmtId="0" fontId="20" fillId="0" borderId="25" xfId="0" applyFont="1" applyBorder="1" applyAlignment="1">
      <alignment vertical="center" wrapText="1"/>
    </xf>
    <xf numFmtId="0" fontId="20" fillId="0" borderId="27" xfId="0" applyFont="1" applyBorder="1" applyAlignment="1">
      <alignment vertical="center"/>
    </xf>
    <xf numFmtId="0" fontId="47" fillId="0" borderId="0" xfId="0" applyFont="1"/>
    <xf numFmtId="0" fontId="4" fillId="0" borderId="0" xfId="0" applyFont="1" applyAlignment="1">
      <alignment horizontal="center" vertical="center"/>
    </xf>
    <xf numFmtId="0" fontId="4" fillId="0" borderId="0" xfId="0" applyFont="1" applyAlignment="1">
      <alignment horizontal="center"/>
    </xf>
    <xf numFmtId="0" fontId="28" fillId="0" borderId="0" xfId="0" applyFont="1" applyAlignment="1">
      <alignment horizontal="center"/>
    </xf>
    <xf numFmtId="0" fontId="4" fillId="0" borderId="0" xfId="0" applyFont="1"/>
    <xf numFmtId="0" fontId="4" fillId="0" borderId="0" xfId="0" applyFont="1" applyAlignment="1">
      <alignment wrapText="1"/>
    </xf>
    <xf numFmtId="0" fontId="29" fillId="0" borderId="0" xfId="0" applyFont="1" applyAlignment="1">
      <alignment wrapText="1"/>
    </xf>
    <xf numFmtId="0" fontId="29" fillId="0" borderId="0" xfId="0" applyFont="1" applyAlignment="1">
      <alignment horizontal="right" wrapText="1"/>
    </xf>
    <xf numFmtId="0" fontId="28" fillId="0" borderId="0" xfId="0" applyFont="1"/>
    <xf numFmtId="0" fontId="36" fillId="0" borderId="0" xfId="0" applyFont="1"/>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xf>
    <xf numFmtId="49" fontId="29" fillId="0" borderId="14" xfId="2" quotePrefix="1" applyNumberFormat="1" applyFont="1" applyFill="1" applyBorder="1" applyAlignment="1">
      <alignment horizontal="center" vertical="center" wrapText="1"/>
    </xf>
    <xf numFmtId="49" fontId="29" fillId="0" borderId="15" xfId="2" quotePrefix="1" applyNumberFormat="1" applyFont="1" applyFill="1" applyBorder="1" applyAlignment="1">
      <alignment horizontal="center" vertical="center" wrapText="1"/>
    </xf>
    <xf numFmtId="49" fontId="29" fillId="0" borderId="15" xfId="2" applyNumberFormat="1" applyFont="1" applyFill="1" applyBorder="1" applyAlignment="1">
      <alignment horizontal="center" vertical="center" wrapText="1"/>
    </xf>
    <xf numFmtId="49" fontId="29" fillId="0" borderId="16" xfId="2" applyNumberFormat="1" applyFont="1" applyFill="1" applyBorder="1" applyAlignment="1">
      <alignment horizontal="center" vertical="center" wrapText="1"/>
    </xf>
    <xf numFmtId="49" fontId="28" fillId="0" borderId="0" xfId="0" applyNumberFormat="1" applyFont="1" applyAlignment="1">
      <alignment horizontal="center"/>
    </xf>
    <xf numFmtId="0" fontId="29" fillId="4" borderId="17" xfId="0" applyFont="1" applyFill="1" applyBorder="1" applyAlignment="1">
      <alignment horizontal="center" vertical="center" wrapText="1"/>
    </xf>
    <xf numFmtId="0" fontId="29" fillId="4" borderId="4" xfId="0" applyFont="1" applyFill="1" applyBorder="1" applyAlignment="1">
      <alignment horizontal="justify" vertical="center" wrapText="1"/>
    </xf>
    <xf numFmtId="0" fontId="4" fillId="4" borderId="4" xfId="0" quotePrefix="1" applyFont="1" applyFill="1" applyBorder="1" applyAlignment="1">
      <alignment horizontal="center" vertical="center" wrapText="1"/>
    </xf>
    <xf numFmtId="0" fontId="29" fillId="4" borderId="4" xfId="0" applyFont="1" applyFill="1" applyBorder="1" applyAlignment="1">
      <alignment horizontal="justify" vertical="center"/>
    </xf>
    <xf numFmtId="0" fontId="29" fillId="4" borderId="4" xfId="0" applyFont="1" applyFill="1" applyBorder="1" applyAlignment="1">
      <alignment horizontal="center" vertical="center" wrapText="1"/>
    </xf>
    <xf numFmtId="0" fontId="4" fillId="4" borderId="5" xfId="0" applyFont="1" applyFill="1" applyBorder="1" applyAlignment="1">
      <alignment vertical="top"/>
    </xf>
    <xf numFmtId="0" fontId="35" fillId="0" borderId="0" xfId="0" applyFont="1" applyAlignment="1">
      <alignment vertical="top"/>
    </xf>
    <xf numFmtId="0" fontId="29" fillId="0" borderId="18" xfId="0" applyFont="1" applyBorder="1" applyAlignment="1">
      <alignment horizontal="center" vertical="center" wrapText="1"/>
    </xf>
    <xf numFmtId="0" fontId="29" fillId="0" borderId="19" xfId="0" applyFont="1" applyBorder="1" applyAlignment="1">
      <alignment horizontal="justify" vertical="center" wrapText="1"/>
    </xf>
    <xf numFmtId="0" fontId="29" fillId="0" borderId="19" xfId="0" applyFont="1" applyBorder="1" applyAlignment="1">
      <alignment horizontal="justify" vertical="center"/>
    </xf>
    <xf numFmtId="0" fontId="29" fillId="0" borderId="19" xfId="0" applyFont="1" applyBorder="1" applyAlignment="1">
      <alignment horizontal="center" vertical="center" wrapText="1"/>
    </xf>
    <xf numFmtId="0" fontId="29" fillId="0" borderId="20" xfId="0" applyFont="1" applyBorder="1" applyAlignment="1">
      <alignment vertical="top"/>
    </xf>
    <xf numFmtId="0" fontId="16" fillId="0" borderId="21" xfId="0" applyFont="1" applyBorder="1" applyAlignment="1">
      <alignment horizontal="center" vertical="center" wrapText="1"/>
    </xf>
    <xf numFmtId="0" fontId="28" fillId="0" borderId="22" xfId="0" applyFont="1" applyBorder="1" applyAlignment="1" applyProtection="1">
      <alignment horizontal="left" vertical="center"/>
      <protection locked="0"/>
    </xf>
    <xf numFmtId="0" fontId="28" fillId="0" borderId="22" xfId="0" applyFont="1" applyBorder="1" applyAlignment="1" applyProtection="1">
      <alignment horizontal="left" vertical="center" wrapText="1"/>
      <protection locked="0"/>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8" fillId="0" borderId="22" xfId="3" applyFont="1" applyBorder="1" applyAlignment="1">
      <alignment horizontal="left" vertical="center" wrapText="1"/>
      <protection locked="0"/>
    </xf>
    <xf numFmtId="0" fontId="51" fillId="0" borderId="21" xfId="0" applyFont="1" applyBorder="1" applyAlignment="1">
      <alignment horizontal="center" vertical="center" wrapText="1"/>
    </xf>
    <xf numFmtId="0" fontId="29" fillId="0" borderId="22" xfId="0" applyFont="1" applyBorder="1" applyAlignment="1">
      <alignment horizontal="left" vertical="center" wrapText="1"/>
    </xf>
    <xf numFmtId="0" fontId="28" fillId="0" borderId="22" xfId="0" applyFont="1" applyBorder="1" applyAlignment="1" applyProtection="1">
      <alignment vertical="center"/>
      <protection locked="0"/>
    </xf>
    <xf numFmtId="0" fontId="28" fillId="0" borderId="22" xfId="4" applyFont="1" applyBorder="1" applyAlignment="1">
      <alignment horizontal="left" vertical="center"/>
      <protection locked="0"/>
    </xf>
    <xf numFmtId="0" fontId="29" fillId="0" borderId="22" xfId="0" applyFont="1" applyBorder="1" applyAlignment="1">
      <alignment horizontal="center" vertical="center" wrapText="1"/>
    </xf>
    <xf numFmtId="0" fontId="29" fillId="0" borderId="23" xfId="0" applyFont="1" applyBorder="1" applyAlignment="1">
      <alignment vertical="top"/>
    </xf>
    <xf numFmtId="0" fontId="28" fillId="0" borderId="22" xfId="0" applyFont="1" applyBorder="1" applyAlignment="1" applyProtection="1">
      <alignment vertical="center" wrapText="1"/>
      <protection locked="0"/>
    </xf>
    <xf numFmtId="0" fontId="28" fillId="0" borderId="22" xfId="5" applyFont="1" applyBorder="1" applyAlignment="1">
      <alignment horizontal="left" vertical="center" wrapText="1"/>
      <protection locked="0"/>
    </xf>
    <xf numFmtId="0" fontId="29" fillId="0" borderId="22" xfId="0" applyFont="1" applyBorder="1" applyAlignment="1">
      <alignment horizontal="justify" vertical="center" wrapText="1"/>
    </xf>
    <xf numFmtId="0" fontId="4" fillId="0" borderId="22" xfId="0" applyFont="1" applyBorder="1" applyAlignment="1">
      <alignment horizontal="left" vertical="center" wrapText="1"/>
    </xf>
    <xf numFmtId="0" fontId="4" fillId="0" borderId="22" xfId="0" applyFont="1" applyBorder="1" applyAlignment="1">
      <alignment horizontal="justify" vertical="center" wrapText="1"/>
    </xf>
    <xf numFmtId="0" fontId="4" fillId="0" borderId="23" xfId="0" applyFont="1" applyBorder="1" applyAlignment="1">
      <alignment vertical="center"/>
    </xf>
    <xf numFmtId="0" fontId="4" fillId="0" borderId="31" xfId="0" applyFont="1" applyBorder="1" applyAlignment="1">
      <alignment horizontal="center" vertical="center" wrapText="1"/>
    </xf>
    <xf numFmtId="0" fontId="4" fillId="0" borderId="32" xfId="0" applyFont="1" applyBorder="1" applyAlignment="1">
      <alignment horizontal="justify" vertical="center" wrapText="1"/>
    </xf>
    <xf numFmtId="0" fontId="4" fillId="0" borderId="32" xfId="0" applyFont="1" applyBorder="1" applyAlignment="1">
      <alignment horizontal="justify" vertical="center"/>
    </xf>
    <xf numFmtId="0" fontId="4" fillId="0" borderId="32" xfId="0" applyFont="1" applyBorder="1" applyAlignment="1">
      <alignment horizontal="center" vertical="center" wrapText="1"/>
    </xf>
    <xf numFmtId="0" fontId="29" fillId="0" borderId="33" xfId="0" applyFont="1" applyBorder="1" applyAlignment="1">
      <alignment vertical="top"/>
    </xf>
    <xf numFmtId="166" fontId="29" fillId="0" borderId="26" xfId="0" applyNumberFormat="1" applyFont="1" applyBorder="1" applyAlignment="1">
      <alignment vertical="top" wrapText="1"/>
    </xf>
    <xf numFmtId="0" fontId="29" fillId="0" borderId="19" xfId="0" applyFont="1" applyBorder="1" applyAlignment="1">
      <alignment horizontal="left" vertical="center" wrapText="1"/>
    </xf>
    <xf numFmtId="0" fontId="29" fillId="0" borderId="19" xfId="0" applyFont="1" applyBorder="1" applyAlignment="1">
      <alignment horizontal="left" vertical="center"/>
    </xf>
    <xf numFmtId="0" fontId="29" fillId="0" borderId="20" xfId="0" applyFont="1" applyBorder="1" applyAlignment="1">
      <alignment vertical="center"/>
    </xf>
    <xf numFmtId="0" fontId="29" fillId="0" borderId="12" xfId="0" applyFont="1" applyBorder="1" applyAlignment="1">
      <alignment horizontal="left" vertical="center" wrapText="1"/>
    </xf>
    <xf numFmtId="0" fontId="29" fillId="0" borderId="12" xfId="0" applyFont="1" applyBorder="1" applyAlignment="1">
      <alignment horizontal="left" vertical="center"/>
    </xf>
    <xf numFmtId="0" fontId="29" fillId="0" borderId="34" xfId="0" applyFont="1" applyBorder="1" applyAlignment="1">
      <alignment vertical="center"/>
    </xf>
    <xf numFmtId="0" fontId="29" fillId="0" borderId="12" xfId="0" applyFont="1" applyBorder="1" applyAlignment="1">
      <alignment horizontal="center" vertical="center" wrapText="1"/>
    </xf>
    <xf numFmtId="1" fontId="29" fillId="0" borderId="28" xfId="0" applyNumberFormat="1" applyFont="1" applyBorder="1" applyAlignment="1">
      <alignment vertical="top" wrapText="1"/>
    </xf>
    <xf numFmtId="0" fontId="29" fillId="0" borderId="29" xfId="0" applyFont="1" applyBorder="1" applyAlignment="1">
      <alignment horizontal="left" vertical="top" wrapText="1"/>
    </xf>
    <xf numFmtId="0" fontId="29" fillId="0" borderId="29" xfId="0" applyFont="1" applyBorder="1" applyAlignment="1">
      <alignment horizontal="left" vertical="top"/>
    </xf>
    <xf numFmtId="0" fontId="29" fillId="0" borderId="29" xfId="0" applyFont="1" applyBorder="1" applyAlignment="1">
      <alignment horizontal="center" vertical="center" wrapText="1"/>
    </xf>
    <xf numFmtId="0" fontId="29" fillId="0" borderId="29" xfId="0" applyFont="1" applyBorder="1" applyAlignment="1">
      <alignment horizontal="center" vertical="top" wrapText="1"/>
    </xf>
    <xf numFmtId="0" fontId="29" fillId="0" borderId="30" xfId="0" applyFont="1" applyBorder="1" applyAlignment="1">
      <alignment vertical="top"/>
    </xf>
    <xf numFmtId="0" fontId="28" fillId="0" borderId="0" xfId="0" applyFont="1" applyAlignment="1">
      <alignment vertical="top"/>
    </xf>
    <xf numFmtId="0" fontId="4" fillId="0" borderId="0" xfId="0" applyFont="1" applyAlignment="1">
      <alignment horizontal="center" vertical="center" wrapText="1"/>
    </xf>
    <xf numFmtId="0" fontId="29" fillId="0" borderId="0" xfId="0" applyFont="1" applyAlignment="1">
      <alignment horizontal="center"/>
    </xf>
    <xf numFmtId="0" fontId="4" fillId="0" borderId="0" xfId="0" applyFont="1" applyAlignment="1">
      <alignment horizontal="left"/>
    </xf>
    <xf numFmtId="0" fontId="4" fillId="0" borderId="0" xfId="0" quotePrefix="1"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wrapText="1"/>
    </xf>
    <xf numFmtId="0" fontId="53" fillId="0" borderId="0" xfId="0" applyFont="1" applyAlignment="1">
      <alignment vertical="top"/>
    </xf>
    <xf numFmtId="3" fontId="33" fillId="0" borderId="15" xfId="6" applyNumberFormat="1" applyFont="1" applyBorder="1" applyAlignment="1">
      <alignment horizontal="left" vertical="center" wrapText="1"/>
    </xf>
    <xf numFmtId="0" fontId="5" fillId="0" borderId="14" xfId="0" applyFont="1" applyBorder="1" applyAlignment="1">
      <alignment horizontal="center" vertical="center" wrapText="1"/>
    </xf>
    <xf numFmtId="0" fontId="9" fillId="0" borderId="15" xfId="0" applyFont="1" applyBorder="1" applyAlignment="1">
      <alignment horizontal="left" vertical="center" wrapText="1"/>
    </xf>
    <xf numFmtId="0" fontId="5" fillId="0" borderId="16" xfId="0" applyFont="1" applyBorder="1" applyAlignment="1">
      <alignment vertical="center"/>
    </xf>
    <xf numFmtId="0" fontId="9" fillId="0" borderId="14" xfId="0" applyFont="1" applyBorder="1" applyAlignment="1">
      <alignment horizontal="center" vertical="center" wrapText="1"/>
    </xf>
    <xf numFmtId="0" fontId="9" fillId="0" borderId="15" xfId="0" quotePrefix="1" applyFont="1" applyBorder="1" applyAlignment="1">
      <alignment horizontal="left" vertical="center" wrapText="1"/>
    </xf>
    <xf numFmtId="43" fontId="9" fillId="0" borderId="15" xfId="1" applyFont="1" applyBorder="1" applyAlignment="1">
      <alignment horizontal="center" vertical="center" wrapText="1"/>
    </xf>
    <xf numFmtId="0" fontId="9" fillId="0" borderId="16" xfId="0" applyFont="1" applyBorder="1" applyAlignment="1">
      <alignment vertical="center"/>
    </xf>
    <xf numFmtId="0" fontId="5" fillId="0" borderId="37" xfId="0" applyFont="1" applyBorder="1" applyAlignment="1">
      <alignment horizontal="center" vertical="center" wrapText="1"/>
    </xf>
    <xf numFmtId="0" fontId="5" fillId="0" borderId="38" xfId="0" applyFont="1" applyBorder="1" applyAlignment="1">
      <alignment horizontal="left" vertical="center" wrapText="1"/>
    </xf>
    <xf numFmtId="0" fontId="5" fillId="0" borderId="38" xfId="0" applyFont="1" applyBorder="1" applyAlignment="1">
      <alignment horizontal="center" vertical="center" wrapText="1"/>
    </xf>
    <xf numFmtId="43" fontId="5" fillId="0" borderId="38" xfId="1" applyFont="1" applyBorder="1" applyAlignment="1">
      <alignment horizontal="center" vertical="center" wrapText="1"/>
    </xf>
    <xf numFmtId="0" fontId="5" fillId="0" borderId="39" xfId="0" applyFont="1" applyBorder="1" applyAlignment="1">
      <alignment vertical="center"/>
    </xf>
    <xf numFmtId="1" fontId="5" fillId="0" borderId="0" xfId="0" applyNumberFormat="1" applyFont="1" applyAlignment="1">
      <alignment vertical="center" wrapText="1"/>
    </xf>
    <xf numFmtId="1" fontId="5" fillId="0" borderId="0" xfId="0" applyNumberFormat="1" applyFont="1" applyAlignment="1">
      <alignment vertical="center"/>
    </xf>
    <xf numFmtId="1" fontId="7" fillId="0" borderId="0" xfId="0" applyNumberFormat="1" applyFont="1" applyAlignment="1">
      <alignment vertical="center"/>
    </xf>
    <xf numFmtId="1" fontId="5" fillId="3" borderId="0" xfId="0" applyNumberFormat="1" applyFont="1" applyFill="1" applyAlignment="1">
      <alignment vertical="center" wrapText="1"/>
    </xf>
    <xf numFmtId="1" fontId="0" fillId="0" borderId="0" xfId="0" applyNumberFormat="1" applyAlignment="1">
      <alignment vertical="center"/>
    </xf>
    <xf numFmtId="1" fontId="5" fillId="3" borderId="0" xfId="0" applyNumberFormat="1" applyFont="1" applyFill="1" applyAlignment="1">
      <alignment horizontal="left" vertical="center" wrapText="1"/>
    </xf>
    <xf numFmtId="0" fontId="5" fillId="0" borderId="0" xfId="0" applyFont="1" applyAlignment="1">
      <alignment horizontal="left" vertical="center" wrapText="1"/>
    </xf>
    <xf numFmtId="49" fontId="6" fillId="0" borderId="41" xfId="2" quotePrefix="1" applyNumberFormat="1" applyFont="1" applyFill="1" applyBorder="1" applyAlignment="1">
      <alignment horizontal="center" vertical="center" wrapText="1"/>
    </xf>
    <xf numFmtId="49" fontId="6" fillId="0" borderId="41" xfId="2" applyNumberFormat="1" applyFont="1" applyFill="1" applyBorder="1" applyAlignment="1">
      <alignment horizontal="center" vertical="center" wrapText="1"/>
    </xf>
    <xf numFmtId="0" fontId="12" fillId="0" borderId="0" xfId="0" applyFont="1"/>
    <xf numFmtId="0" fontId="8" fillId="0" borderId="0" xfId="0" applyFont="1"/>
    <xf numFmtId="0" fontId="13" fillId="0" borderId="0" xfId="0" applyFont="1" applyAlignment="1">
      <alignment vertical="top"/>
    </xf>
    <xf numFmtId="0" fontId="14" fillId="0" borderId="0" xfId="0" applyFont="1" applyAlignment="1">
      <alignment vertical="top"/>
    </xf>
    <xf numFmtId="0" fontId="12" fillId="0" borderId="0" xfId="0" applyFont="1" applyAlignment="1">
      <alignment horizontal="center"/>
    </xf>
    <xf numFmtId="0" fontId="12" fillId="0" borderId="0" xfId="0" applyFont="1" applyAlignment="1">
      <alignment wrapText="1"/>
    </xf>
    <xf numFmtId="0" fontId="6" fillId="0" borderId="0" xfId="0" applyFont="1" applyAlignment="1">
      <alignment vertical="center"/>
    </xf>
    <xf numFmtId="0" fontId="12" fillId="0" borderId="0" xfId="0" applyFont="1" applyAlignment="1">
      <alignment vertical="top"/>
    </xf>
    <xf numFmtId="49" fontId="22" fillId="0" borderId="41" xfId="2" quotePrefix="1" applyNumberFormat="1" applyFont="1" applyFill="1" applyBorder="1" applyAlignment="1">
      <alignment horizontal="center" vertical="center" wrapText="1"/>
    </xf>
    <xf numFmtId="165" fontId="6" fillId="0" borderId="49" xfId="2" applyNumberFormat="1" applyFont="1" applyBorder="1" applyAlignment="1">
      <alignment horizontal="center" vertical="center" wrapText="1"/>
    </xf>
    <xf numFmtId="165" fontId="5" fillId="0" borderId="49" xfId="2" applyNumberFormat="1" applyFont="1" applyBorder="1" applyAlignment="1">
      <alignment horizontal="left" vertical="center" wrapText="1"/>
    </xf>
    <xf numFmtId="165" fontId="6" fillId="0" borderId="49" xfId="2" applyNumberFormat="1" applyFont="1" applyBorder="1" applyAlignment="1">
      <alignment horizontal="left" vertical="center" wrapText="1"/>
    </xf>
    <xf numFmtId="3" fontId="6" fillId="0" borderId="49" xfId="2" applyNumberFormat="1" applyFont="1" applyBorder="1" applyAlignment="1">
      <alignment horizontal="right" vertical="center" wrapText="1"/>
    </xf>
    <xf numFmtId="0" fontId="56" fillId="0" borderId="49" xfId="0" applyFont="1" applyBorder="1" applyAlignment="1">
      <alignment horizontal="left" vertical="center" wrapText="1"/>
    </xf>
    <xf numFmtId="0" fontId="5" fillId="0" borderId="49" xfId="0" applyFont="1" applyBorder="1" applyAlignment="1">
      <alignment horizontal="center" vertical="center" wrapText="1"/>
    </xf>
    <xf numFmtId="3" fontId="5" fillId="0" borderId="49" xfId="0" applyNumberFormat="1" applyFont="1" applyBorder="1" applyAlignment="1">
      <alignment horizontal="right" vertical="center"/>
    </xf>
    <xf numFmtId="0" fontId="5" fillId="0" borderId="49" xfId="0" applyFont="1" applyBorder="1" applyAlignment="1">
      <alignment horizontal="justify" vertical="center" wrapText="1"/>
    </xf>
    <xf numFmtId="0" fontId="6" fillId="0" borderId="49" xfId="0" applyFont="1" applyBorder="1" applyAlignment="1">
      <alignment horizontal="center" vertical="center" wrapText="1"/>
    </xf>
    <xf numFmtId="0" fontId="6" fillId="0" borderId="49" xfId="0" applyFont="1" applyBorder="1" applyAlignment="1">
      <alignment horizontal="left" vertical="center" wrapText="1"/>
    </xf>
    <xf numFmtId="3" fontId="6" fillId="0" borderId="49" xfId="0" applyNumberFormat="1" applyFont="1" applyBorder="1" applyAlignment="1">
      <alignment horizontal="right" vertical="center"/>
    </xf>
    <xf numFmtId="0" fontId="12" fillId="0" borderId="49" xfId="0" applyFont="1" applyBorder="1" applyAlignment="1">
      <alignment horizontal="center" vertical="center" wrapText="1"/>
    </xf>
    <xf numFmtId="0" fontId="12" fillId="0" borderId="49" xfId="0" applyFont="1" applyBorder="1" applyAlignment="1">
      <alignment horizontal="justify" vertical="center" wrapText="1"/>
    </xf>
    <xf numFmtId="3" fontId="12" fillId="0" borderId="49" xfId="0" applyNumberFormat="1" applyFont="1" applyBorder="1" applyAlignment="1">
      <alignment horizontal="right" vertical="center"/>
    </xf>
    <xf numFmtId="0" fontId="12" fillId="3" borderId="49" xfId="0" applyFont="1" applyFill="1" applyBorder="1" applyAlignment="1">
      <alignment horizontal="justify" vertical="center" wrapText="1"/>
    </xf>
    <xf numFmtId="3" fontId="12" fillId="0" borderId="49" xfId="6" applyNumberFormat="1" applyFont="1" applyBorder="1" applyAlignment="1">
      <alignment horizontal="right" vertical="top"/>
    </xf>
    <xf numFmtId="3" fontId="12" fillId="3" borderId="49" xfId="6" applyNumberFormat="1" applyFont="1" applyFill="1" applyBorder="1" applyAlignment="1">
      <alignment horizontal="right" vertical="top"/>
    </xf>
    <xf numFmtId="3" fontId="12" fillId="3" borderId="49" xfId="6" applyNumberFormat="1" applyFont="1" applyFill="1" applyBorder="1" applyAlignment="1">
      <alignment horizontal="right" vertical="center" wrapText="1"/>
    </xf>
    <xf numFmtId="0" fontId="25" fillId="7" borderId="49" xfId="6" applyFont="1" applyFill="1" applyBorder="1" applyAlignment="1">
      <alignment horizontal="center" vertical="center" wrapText="1"/>
    </xf>
    <xf numFmtId="3" fontId="12" fillId="7" borderId="49" xfId="6" applyNumberFormat="1" applyFont="1" applyFill="1" applyBorder="1" applyAlignment="1">
      <alignment horizontal="right" vertical="top"/>
    </xf>
    <xf numFmtId="0" fontId="25" fillId="0" borderId="49" xfId="6" applyFont="1" applyBorder="1" applyAlignment="1">
      <alignment horizontal="center" vertical="center" wrapText="1"/>
    </xf>
    <xf numFmtId="3" fontId="25" fillId="0" borderId="49" xfId="6" applyNumberFormat="1" applyFont="1" applyBorder="1" applyAlignment="1">
      <alignment horizontal="center" vertical="center" wrapText="1"/>
    </xf>
    <xf numFmtId="3" fontId="25" fillId="0" borderId="49" xfId="6" applyNumberFormat="1" applyFont="1" applyBorder="1" applyAlignment="1">
      <alignment horizontal="right" vertical="center" wrapText="1"/>
    </xf>
    <xf numFmtId="3" fontId="25" fillId="3" borderId="49" xfId="6" applyNumberFormat="1" applyFont="1" applyFill="1" applyBorder="1" applyAlignment="1">
      <alignment horizontal="right" vertical="center" wrapText="1"/>
    </xf>
    <xf numFmtId="0" fontId="31" fillId="0" borderId="0" xfId="0" applyFont="1" applyAlignment="1">
      <alignment vertical="center"/>
    </xf>
    <xf numFmtId="1" fontId="42" fillId="0" borderId="0" xfId="0" applyNumberFormat="1" applyFont="1" applyAlignment="1">
      <alignment vertical="center"/>
    </xf>
    <xf numFmtId="1" fontId="43" fillId="0" borderId="0" xfId="0" applyNumberFormat="1" applyFont="1" applyAlignment="1">
      <alignment vertical="center"/>
    </xf>
    <xf numFmtId="0" fontId="15" fillId="0" borderId="0" xfId="9" applyFont="1" applyAlignment="1">
      <alignment vertical="center" wrapText="1"/>
    </xf>
    <xf numFmtId="0" fontId="15" fillId="0" borderId="0" xfId="9" applyFont="1" applyAlignment="1">
      <alignment horizontal="left" vertical="center" wrapText="1"/>
    </xf>
    <xf numFmtId="0" fontId="33" fillId="0" borderId="0" xfId="9" applyFont="1" applyAlignment="1">
      <alignment horizontal="right" vertical="center"/>
    </xf>
    <xf numFmtId="0" fontId="34" fillId="0" borderId="0" xfId="9" applyFont="1" applyAlignment="1">
      <alignment vertical="center"/>
    </xf>
    <xf numFmtId="165" fontId="6" fillId="0" borderId="12" xfId="2" applyNumberFormat="1" applyFont="1" applyBorder="1" applyAlignment="1">
      <alignment horizontal="center" vertical="center" wrapText="1"/>
    </xf>
    <xf numFmtId="49" fontId="6" fillId="0" borderId="55" xfId="2" applyNumberFormat="1" applyFont="1" applyFill="1" applyBorder="1" applyAlignment="1">
      <alignment horizontal="center" vertical="center" wrapText="1"/>
    </xf>
    <xf numFmtId="165" fontId="24" fillId="0" borderId="49" xfId="1" applyNumberFormat="1" applyFont="1" applyFill="1" applyBorder="1" applyAlignment="1">
      <alignment vertical="center" wrapText="1"/>
    </xf>
    <xf numFmtId="3" fontId="6" fillId="0" borderId="49" xfId="1" applyNumberFormat="1" applyFont="1" applyFill="1" applyBorder="1" applyAlignment="1">
      <alignment horizontal="right" vertical="center" wrapText="1"/>
    </xf>
    <xf numFmtId="165" fontId="6" fillId="0" borderId="49" xfId="1" applyNumberFormat="1" applyFont="1" applyFill="1" applyBorder="1" applyAlignment="1">
      <alignment vertical="center" wrapText="1"/>
    </xf>
    <xf numFmtId="3" fontId="6" fillId="0" borderId="49" xfId="0" applyNumberFormat="1" applyFont="1" applyBorder="1" applyAlignment="1">
      <alignment horizontal="right" vertical="center" wrapText="1"/>
    </xf>
    <xf numFmtId="0" fontId="5" fillId="0" borderId="49" xfId="0" applyFont="1" applyBorder="1" applyAlignment="1">
      <alignment horizontal="left" vertical="center" wrapText="1"/>
    </xf>
    <xf numFmtId="3" fontId="5" fillId="0" borderId="49" xfId="0" applyNumberFormat="1" applyFont="1" applyBorder="1" applyAlignment="1">
      <alignment horizontal="right" vertical="center" wrapText="1"/>
    </xf>
    <xf numFmtId="3" fontId="5" fillId="0" borderId="62" xfId="0" applyNumberFormat="1" applyFont="1" applyBorder="1" applyAlignment="1">
      <alignment horizontal="right" vertical="center" wrapText="1"/>
    </xf>
    <xf numFmtId="0" fontId="12" fillId="0" borderId="59" xfId="0" applyFont="1" applyBorder="1" applyAlignment="1">
      <alignment horizontal="center" vertical="center"/>
    </xf>
    <xf numFmtId="0" fontId="5" fillId="0" borderId="60" xfId="0" applyFont="1" applyBorder="1" applyAlignment="1">
      <alignment vertical="center"/>
    </xf>
    <xf numFmtId="0" fontId="6" fillId="0" borderId="60" xfId="0" applyFont="1" applyBorder="1" applyAlignment="1">
      <alignment vertical="center"/>
    </xf>
    <xf numFmtId="0" fontId="32" fillId="0" borderId="0" xfId="0" applyFont="1" applyAlignment="1">
      <alignment horizontal="right" vertical="center"/>
    </xf>
    <xf numFmtId="49" fontId="6" fillId="0" borderId="54" xfId="2" quotePrefix="1" applyNumberFormat="1" applyFont="1" applyFill="1" applyBorder="1" applyAlignment="1">
      <alignment horizontal="center" vertical="center" wrapText="1"/>
    </xf>
    <xf numFmtId="165" fontId="6" fillId="0" borderId="59" xfId="2" applyNumberFormat="1" applyFont="1" applyBorder="1" applyAlignment="1">
      <alignment horizontal="center" vertical="center" wrapText="1"/>
    </xf>
    <xf numFmtId="165" fontId="6" fillId="0" borderId="60" xfId="2" applyNumberFormat="1" applyFont="1" applyBorder="1" applyAlignment="1">
      <alignment horizontal="center" vertical="center" wrapText="1"/>
    </xf>
    <xf numFmtId="0" fontId="5" fillId="0" borderId="60" xfId="0" applyFont="1" applyBorder="1" applyAlignment="1">
      <alignment horizontal="center" vertical="center"/>
    </xf>
    <xf numFmtId="0" fontId="6" fillId="0" borderId="59"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vertical="center"/>
    </xf>
    <xf numFmtId="0" fontId="12" fillId="0" borderId="60" xfId="0" applyFont="1" applyBorder="1" applyAlignment="1">
      <alignment vertical="center" wrapText="1"/>
    </xf>
    <xf numFmtId="0" fontId="25" fillId="0" borderId="59" xfId="0" applyFont="1" applyBorder="1" applyAlignment="1">
      <alignment horizontal="center" vertical="center" wrapText="1"/>
    </xf>
    <xf numFmtId="0" fontId="12" fillId="0" borderId="60" xfId="0" applyFont="1" applyBorder="1" applyAlignment="1">
      <alignment horizontal="left" vertical="center"/>
    </xf>
    <xf numFmtId="0" fontId="25" fillId="3" borderId="60" xfId="6" applyFont="1" applyFill="1" applyBorder="1" applyAlignment="1">
      <alignment vertical="distributed"/>
    </xf>
    <xf numFmtId="0" fontId="10" fillId="0" borderId="59" xfId="0" applyFont="1" applyBorder="1" applyAlignment="1">
      <alignment horizontal="center" vertical="center"/>
    </xf>
    <xf numFmtId="0" fontId="12" fillId="3" borderId="60" xfId="6" applyFont="1" applyFill="1" applyBorder="1" applyAlignment="1">
      <alignment horizontal="left" vertical="top"/>
    </xf>
    <xf numFmtId="0" fontId="12" fillId="3" borderId="60" xfId="6" applyFont="1" applyFill="1" applyBorder="1" applyAlignment="1">
      <alignment horizontal="left" vertical="top" wrapText="1"/>
    </xf>
    <xf numFmtId="3" fontId="12" fillId="0" borderId="60" xfId="0" applyNumberFormat="1" applyFont="1" applyBorder="1" applyAlignment="1">
      <alignment vertical="center"/>
    </xf>
    <xf numFmtId="3" fontId="12" fillId="0" borderId="60" xfId="0" applyNumberFormat="1" applyFont="1" applyBorder="1" applyAlignment="1">
      <alignment vertical="center" wrapText="1"/>
    </xf>
    <xf numFmtId="3" fontId="5" fillId="0" borderId="60" xfId="0" applyNumberFormat="1" applyFont="1" applyBorder="1" applyAlignment="1">
      <alignment vertical="center"/>
    </xf>
    <xf numFmtId="3" fontId="12" fillId="0" borderId="60" xfId="0" applyNumberFormat="1" applyFont="1" applyBorder="1" applyAlignment="1">
      <alignment horizontal="left" vertical="center"/>
    </xf>
    <xf numFmtId="166" fontId="5" fillId="0" borderId="59" xfId="0" applyNumberFormat="1" applyFont="1" applyBorder="1" applyAlignment="1">
      <alignment vertical="center" wrapText="1"/>
    </xf>
    <xf numFmtId="165" fontId="6" fillId="0" borderId="59" xfId="1" applyNumberFormat="1" applyFont="1" applyFill="1" applyBorder="1" applyAlignment="1">
      <alignment vertical="center" wrapText="1"/>
    </xf>
    <xf numFmtId="0" fontId="55" fillId="0" borderId="0" xfId="0" applyFont="1" applyAlignment="1">
      <alignment vertical="center"/>
    </xf>
    <xf numFmtId="166" fontId="6" fillId="0" borderId="49" xfId="0" applyNumberFormat="1" applyFont="1" applyBorder="1" applyAlignment="1">
      <alignment vertical="center" wrapText="1"/>
    </xf>
    <xf numFmtId="3" fontId="24" fillId="0" borderId="67" xfId="0" applyNumberFormat="1" applyFont="1" applyBorder="1" applyAlignment="1">
      <alignment vertical="center"/>
    </xf>
    <xf numFmtId="0" fontId="18" fillId="0" borderId="68" xfId="0" applyFont="1" applyBorder="1" applyAlignment="1">
      <alignment vertical="center"/>
    </xf>
    <xf numFmtId="0" fontId="18" fillId="0" borderId="69" xfId="0" applyFont="1" applyBorder="1" applyAlignment="1">
      <alignment horizontal="center" vertical="center" wrapText="1"/>
    </xf>
    <xf numFmtId="0" fontId="23" fillId="0" borderId="61" xfId="0" applyFont="1" applyBorder="1" applyAlignment="1">
      <alignment vertical="top"/>
    </xf>
    <xf numFmtId="0" fontId="52" fillId="0" borderId="62" xfId="0" applyFont="1" applyBorder="1" applyAlignment="1">
      <alignment vertical="center" wrapText="1"/>
    </xf>
    <xf numFmtId="168" fontId="5" fillId="0" borderId="49" xfId="0" applyNumberFormat="1" applyFont="1" applyBorder="1" applyAlignment="1">
      <alignment horizontal="right" vertical="center" wrapText="1"/>
    </xf>
    <xf numFmtId="168" fontId="6" fillId="0" borderId="49" xfId="0" applyNumberFormat="1" applyFont="1" applyBorder="1" applyAlignment="1">
      <alignment horizontal="right" vertical="center" wrapText="1"/>
    </xf>
    <xf numFmtId="168" fontId="5" fillId="0" borderId="49" xfId="0" applyNumberFormat="1" applyFont="1" applyBorder="1" applyAlignment="1">
      <alignment horizontal="right" vertical="center"/>
    </xf>
    <xf numFmtId="168" fontId="6" fillId="0" borderId="49" xfId="0" applyNumberFormat="1" applyFont="1" applyBorder="1" applyAlignment="1">
      <alignment horizontal="right" vertical="center"/>
    </xf>
    <xf numFmtId="168" fontId="5" fillId="0" borderId="62" xfId="0" applyNumberFormat="1" applyFont="1" applyBorder="1" applyAlignment="1">
      <alignment horizontal="right" vertical="center" wrapText="1"/>
    </xf>
    <xf numFmtId="49" fontId="22" fillId="0" borderId="49" xfId="2" applyNumberFormat="1" applyFont="1" applyFill="1" applyBorder="1" applyAlignment="1">
      <alignment horizontal="center" vertical="center" wrapText="1"/>
    </xf>
    <xf numFmtId="165" fontId="6" fillId="0" borderId="59" xfId="1" applyNumberFormat="1" applyFont="1" applyFill="1" applyBorder="1" applyAlignment="1">
      <alignment horizontal="center" vertical="center" wrapText="1"/>
    </xf>
    <xf numFmtId="168" fontId="6" fillId="0" borderId="49" xfId="1" applyNumberFormat="1" applyFont="1" applyFill="1" applyBorder="1" applyAlignment="1">
      <alignment horizontal="right" vertical="center" wrapText="1"/>
    </xf>
    <xf numFmtId="165" fontId="6" fillId="0" borderId="56" xfId="1" applyNumberFormat="1" applyFont="1" applyFill="1" applyBorder="1" applyAlignment="1">
      <alignment horizontal="center" vertical="center" wrapText="1"/>
    </xf>
    <xf numFmtId="165" fontId="6" fillId="0" borderId="57" xfId="1" applyNumberFormat="1" applyFont="1" applyFill="1" applyBorder="1" applyAlignment="1">
      <alignment horizontal="center" vertical="center" wrapText="1"/>
    </xf>
    <xf numFmtId="165" fontId="6" fillId="0" borderId="58" xfId="1" applyNumberFormat="1" applyFont="1" applyFill="1" applyBorder="1" applyAlignment="1">
      <alignment horizontal="center" vertical="center" wrapText="1"/>
    </xf>
    <xf numFmtId="165" fontId="6" fillId="0" borderId="49" xfId="1" applyNumberFormat="1" applyFont="1" applyFill="1" applyBorder="1" applyAlignment="1">
      <alignment horizontal="center" vertical="center" wrapText="1"/>
    </xf>
    <xf numFmtId="165" fontId="6" fillId="0" borderId="49" xfId="1" quotePrefix="1" applyNumberFormat="1" applyFont="1" applyFill="1" applyBorder="1" applyAlignment="1">
      <alignment horizontal="center" vertical="center" wrapText="1"/>
    </xf>
    <xf numFmtId="43" fontId="6" fillId="0" borderId="49" xfId="1" applyFont="1" applyFill="1" applyBorder="1" applyAlignment="1">
      <alignment horizontal="center" vertical="center" wrapText="1"/>
    </xf>
    <xf numFmtId="165" fontId="6" fillId="0" borderId="60" xfId="1" quotePrefix="1" applyNumberFormat="1" applyFont="1" applyFill="1" applyBorder="1" applyAlignment="1">
      <alignment horizontal="center" vertical="center" wrapText="1"/>
    </xf>
    <xf numFmtId="0" fontId="5" fillId="0" borderId="59" xfId="0" applyFont="1" applyBorder="1" applyAlignment="1">
      <alignment horizontal="center" vertical="center" wrapText="1"/>
    </xf>
    <xf numFmtId="0" fontId="9" fillId="0" borderId="49" xfId="0" applyFont="1" applyBorder="1" applyAlignment="1">
      <alignment horizontal="left" vertical="center" wrapText="1"/>
    </xf>
    <xf numFmtId="1" fontId="5" fillId="0" borderId="49" xfId="1" applyNumberFormat="1" applyFont="1" applyFill="1" applyBorder="1" applyAlignment="1">
      <alignment horizontal="center" vertical="center" wrapText="1"/>
    </xf>
    <xf numFmtId="0" fontId="9" fillId="0" borderId="59" xfId="0" applyFont="1" applyBorder="1" applyAlignment="1">
      <alignment horizontal="center" vertical="center" wrapText="1"/>
    </xf>
    <xf numFmtId="0" fontId="9" fillId="0" borderId="49" xfId="0" quotePrefix="1" applyFont="1" applyBorder="1" applyAlignment="1">
      <alignment horizontal="left" vertical="center" wrapText="1"/>
    </xf>
    <xf numFmtId="0" fontId="9" fillId="0" borderId="49" xfId="0" applyFont="1" applyBorder="1" applyAlignment="1">
      <alignment horizontal="center" vertical="center" wrapText="1"/>
    </xf>
    <xf numFmtId="1" fontId="9" fillId="0" borderId="49" xfId="1" applyNumberFormat="1" applyFont="1" applyFill="1" applyBorder="1" applyAlignment="1">
      <alignment horizontal="center" vertical="center" wrapText="1"/>
    </xf>
    <xf numFmtId="0" fontId="9" fillId="0" borderId="60" xfId="0" applyFont="1" applyBorder="1" applyAlignment="1">
      <alignment vertical="center"/>
    </xf>
    <xf numFmtId="1" fontId="6" fillId="0" borderId="49" xfId="1" applyNumberFormat="1" applyFont="1" applyFill="1" applyBorder="1" applyAlignment="1">
      <alignment horizontal="center" vertical="center" wrapText="1"/>
    </xf>
    <xf numFmtId="0" fontId="5" fillId="0" borderId="61" xfId="0" applyFont="1" applyBorder="1" applyAlignment="1">
      <alignment horizontal="center" vertical="center" wrapText="1"/>
    </xf>
    <xf numFmtId="41" fontId="5" fillId="0" borderId="62" xfId="1" applyNumberFormat="1" applyFont="1" applyFill="1" applyBorder="1" applyAlignment="1">
      <alignment horizontal="left" vertical="center" wrapText="1"/>
    </xf>
    <xf numFmtId="0" fontId="5" fillId="0" borderId="62" xfId="0" applyFont="1" applyBorder="1" applyAlignment="1">
      <alignment horizontal="center" vertical="center" wrapText="1"/>
    </xf>
    <xf numFmtId="1" fontId="5" fillId="0" borderId="62" xfId="1" applyNumberFormat="1" applyFont="1" applyFill="1" applyBorder="1" applyAlignment="1">
      <alignment horizontal="center" vertical="center" wrapText="1"/>
    </xf>
    <xf numFmtId="0" fontId="5" fillId="0" borderId="63" xfId="0" applyFont="1" applyBorder="1" applyAlignment="1">
      <alignment vertical="center"/>
    </xf>
    <xf numFmtId="0" fontId="6" fillId="0" borderId="49" xfId="0" applyFont="1" applyBorder="1" applyAlignment="1">
      <alignment horizontal="justify" vertical="center" wrapText="1"/>
    </xf>
    <xf numFmtId="1" fontId="6" fillId="0" borderId="57" xfId="1" applyNumberFormat="1" applyFont="1" applyFill="1" applyBorder="1" applyAlignment="1">
      <alignment horizontal="center" vertical="center" wrapText="1"/>
    </xf>
    <xf numFmtId="0" fontId="7" fillId="0" borderId="49" xfId="0" applyFont="1" applyBorder="1" applyAlignment="1">
      <alignment horizontal="left" vertical="center" wrapText="1"/>
    </xf>
    <xf numFmtId="3" fontId="10" fillId="0" borderId="49" xfId="0" applyNumberFormat="1" applyFont="1" applyBorder="1" applyAlignment="1">
      <alignment horizontal="right" vertical="center"/>
    </xf>
    <xf numFmtId="0" fontId="11" fillId="3" borderId="0" xfId="0" applyFont="1" applyFill="1" applyAlignment="1">
      <alignment horizontal="left" vertical="center" wrapText="1"/>
    </xf>
    <xf numFmtId="0" fontId="63" fillId="0" borderId="60" xfId="0" applyFont="1" applyBorder="1" applyAlignment="1">
      <alignment vertical="center"/>
    </xf>
    <xf numFmtId="165" fontId="6" fillId="0" borderId="49" xfId="2" applyNumberFormat="1" applyFont="1" applyFill="1" applyBorder="1" applyAlignment="1">
      <alignment horizontal="center" vertical="center" wrapText="1"/>
    </xf>
    <xf numFmtId="0" fontId="4" fillId="0" borderId="0" xfId="0" applyFont="1" applyAlignment="1">
      <alignment vertical="center"/>
    </xf>
    <xf numFmtId="165" fontId="6" fillId="0" borderId="12" xfId="2" applyNumberFormat="1" applyFont="1" applyFill="1" applyBorder="1" applyAlignment="1">
      <alignment horizontal="center" vertical="center" wrapText="1"/>
    </xf>
    <xf numFmtId="3" fontId="6" fillId="0" borderId="49" xfId="2" applyNumberFormat="1" applyFont="1" applyFill="1" applyBorder="1" applyAlignment="1">
      <alignment horizontal="righ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xf>
    <xf numFmtId="0" fontId="20" fillId="0" borderId="0" xfId="0" applyFont="1" applyAlignment="1">
      <alignment horizontal="right" vertical="center"/>
    </xf>
    <xf numFmtId="0" fontId="6" fillId="0" borderId="36" xfId="0" applyFont="1" applyBorder="1" applyAlignment="1">
      <alignment vertical="center"/>
    </xf>
    <xf numFmtId="165" fontId="10" fillId="0" borderId="12" xfId="2" applyNumberFormat="1" applyFont="1" applyFill="1" applyBorder="1" applyAlignment="1">
      <alignment horizontal="center" vertical="center" wrapText="1"/>
    </xf>
    <xf numFmtId="49" fontId="10" fillId="0" borderId="41" xfId="2" applyNumberFormat="1" applyFont="1" applyFill="1" applyBorder="1" applyAlignment="1">
      <alignment horizontal="center" vertical="center" wrapText="1"/>
    </xf>
    <xf numFmtId="165" fontId="10" fillId="0" borderId="49" xfId="2" applyNumberFormat="1" applyFont="1" applyFill="1" applyBorder="1" applyAlignment="1">
      <alignment horizontal="center" vertical="center" wrapText="1"/>
    </xf>
    <xf numFmtId="3" fontId="10" fillId="0" borderId="49" xfId="2" applyNumberFormat="1" applyFont="1" applyFill="1" applyBorder="1" applyAlignment="1">
      <alignment horizontal="right" vertical="center" wrapText="1"/>
    </xf>
    <xf numFmtId="3" fontId="12" fillId="0" borderId="49" xfId="6" applyNumberFormat="1" applyFont="1" applyBorder="1" applyAlignment="1">
      <alignment horizontal="right" vertical="center" wrapText="1"/>
    </xf>
    <xf numFmtId="0" fontId="10" fillId="0" borderId="0" xfId="0" applyFont="1"/>
    <xf numFmtId="0" fontId="65" fillId="0" borderId="0" xfId="0" applyFont="1"/>
    <xf numFmtId="0" fontId="0" fillId="5" borderId="0" xfId="0" applyFill="1" applyAlignment="1">
      <alignment vertical="center"/>
    </xf>
    <xf numFmtId="3" fontId="0" fillId="0" borderId="0" xfId="0" applyNumberFormat="1"/>
    <xf numFmtId="170" fontId="6" fillId="0" borderId="49" xfId="8" applyNumberFormat="1" applyFont="1" applyFill="1" applyBorder="1" applyAlignment="1">
      <alignment horizontal="right" vertical="center" wrapText="1"/>
    </xf>
    <xf numFmtId="170" fontId="5" fillId="0" borderId="49" xfId="8" applyNumberFormat="1" applyFont="1" applyFill="1" applyBorder="1" applyAlignment="1">
      <alignment horizontal="right" vertical="center"/>
    </xf>
    <xf numFmtId="170" fontId="5" fillId="0" borderId="49" xfId="8" applyNumberFormat="1" applyFont="1" applyFill="1" applyBorder="1" applyAlignment="1">
      <alignment horizontal="right" vertical="center" wrapText="1"/>
    </xf>
    <xf numFmtId="170" fontId="6" fillId="0" borderId="49" xfId="8" applyNumberFormat="1" applyFont="1" applyFill="1" applyBorder="1" applyAlignment="1">
      <alignment horizontal="right" vertical="center"/>
    </xf>
    <xf numFmtId="170" fontId="5" fillId="0" borderId="62" xfId="8" applyNumberFormat="1" applyFont="1" applyFill="1" applyBorder="1" applyAlignment="1">
      <alignment horizontal="right" vertical="center" wrapText="1"/>
    </xf>
    <xf numFmtId="3" fontId="10" fillId="0" borderId="67" xfId="0" applyNumberFormat="1" applyFont="1" applyBorder="1" applyAlignment="1">
      <alignment vertical="center"/>
    </xf>
    <xf numFmtId="165" fontId="6" fillId="0" borderId="0" xfId="1" applyNumberFormat="1" applyFont="1" applyAlignment="1">
      <alignment vertical="center" wrapText="1"/>
    </xf>
    <xf numFmtId="0" fontId="7" fillId="0" borderId="0" xfId="0" quotePrefix="1" applyFont="1"/>
    <xf numFmtId="0" fontId="20" fillId="0" borderId="0" xfId="0" applyFont="1" applyAlignment="1">
      <alignment horizontal="center" vertical="center"/>
    </xf>
    <xf numFmtId="0" fontId="10"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vertical="center"/>
    </xf>
    <xf numFmtId="0" fontId="44" fillId="0" borderId="0" xfId="0" applyFont="1" applyAlignment="1">
      <alignment horizontal="right" vertical="center"/>
    </xf>
    <xf numFmtId="0" fontId="33" fillId="6" borderId="22" xfId="0" applyFont="1" applyFill="1" applyBorder="1" applyAlignment="1">
      <alignment vertical="center"/>
    </xf>
    <xf numFmtId="3" fontId="20" fillId="6" borderId="22" xfId="0" applyNumberFormat="1" applyFont="1" applyFill="1" applyBorder="1" applyAlignment="1">
      <alignment vertical="center"/>
    </xf>
    <xf numFmtId="0" fontId="34" fillId="0" borderId="22" xfId="0" applyFont="1" applyBorder="1" applyAlignment="1">
      <alignment horizontal="left" vertical="center" wrapText="1"/>
    </xf>
    <xf numFmtId="3" fontId="15" fillId="0" borderId="22" xfId="0" applyNumberFormat="1" applyFont="1" applyBorder="1" applyAlignment="1">
      <alignment vertical="center"/>
    </xf>
    <xf numFmtId="0" fontId="44"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49" fillId="0" borderId="0" xfId="0" applyFont="1" applyAlignment="1">
      <alignment vertical="center"/>
    </xf>
    <xf numFmtId="3" fontId="20" fillId="0" borderId="15" xfId="0" applyNumberFormat="1" applyFont="1" applyBorder="1" applyAlignment="1">
      <alignment vertical="center"/>
    </xf>
    <xf numFmtId="0" fontId="34" fillId="0" borderId="15" xfId="0" applyFont="1" applyBorder="1" applyAlignment="1">
      <alignment vertical="center"/>
    </xf>
    <xf numFmtId="0" fontId="33" fillId="0" borderId="71" xfId="0" applyFont="1" applyBorder="1" applyAlignment="1">
      <alignment horizontal="center" vertical="center"/>
    </xf>
    <xf numFmtId="0" fontId="20" fillId="0" borderId="42" xfId="0" quotePrefix="1" applyFont="1" applyBorder="1" applyAlignment="1">
      <alignment horizontal="center" vertical="center"/>
    </xf>
    <xf numFmtId="0" fontId="33" fillId="0" borderId="41" xfId="0" applyFont="1" applyBorder="1" applyAlignment="1">
      <alignment horizontal="center" vertical="center"/>
    </xf>
    <xf numFmtId="1" fontId="33" fillId="0" borderId="41" xfId="0" applyNumberFormat="1" applyFont="1" applyBorder="1" applyAlignment="1">
      <alignment horizontal="center" vertical="center" wrapText="1"/>
    </xf>
    <xf numFmtId="0" fontId="20" fillId="6" borderId="4" xfId="0" applyFont="1" applyFill="1" applyBorder="1" applyAlignment="1">
      <alignment horizontal="center" vertical="center"/>
    </xf>
    <xf numFmtId="0" fontId="33" fillId="6" borderId="4" xfId="0" applyFont="1" applyFill="1" applyBorder="1" applyAlignment="1">
      <alignment vertical="center"/>
    </xf>
    <xf numFmtId="3" fontId="20" fillId="6" borderId="4" xfId="0" applyNumberFormat="1" applyFont="1" applyFill="1" applyBorder="1" applyAlignment="1">
      <alignment vertical="center"/>
    </xf>
    <xf numFmtId="0" fontId="34" fillId="6" borderId="4" xfId="0" applyFont="1" applyFill="1" applyBorder="1" applyAlignment="1">
      <alignment vertical="center"/>
    </xf>
    <xf numFmtId="3" fontId="34" fillId="0" borderId="22" xfId="0" applyNumberFormat="1" applyFont="1" applyBorder="1" applyAlignment="1">
      <alignment vertical="center"/>
    </xf>
    <xf numFmtId="0" fontId="34" fillId="0" borderId="22" xfId="0" applyFont="1" applyBorder="1" applyAlignment="1">
      <alignment vertical="center" wrapText="1"/>
    </xf>
    <xf numFmtId="0" fontId="20" fillId="6" borderId="22" xfId="0" applyFont="1" applyFill="1" applyBorder="1" applyAlignment="1">
      <alignment horizontal="center" vertical="center"/>
    </xf>
    <xf numFmtId="0" fontId="34" fillId="6" borderId="22" xfId="0" applyFont="1" applyFill="1" applyBorder="1" applyAlignment="1">
      <alignment vertical="center"/>
    </xf>
    <xf numFmtId="3" fontId="5" fillId="0" borderId="22" xfId="2" applyNumberFormat="1" applyFont="1" applyBorder="1" applyAlignment="1">
      <alignment horizontal="right" vertical="center" wrapText="1"/>
    </xf>
    <xf numFmtId="0" fontId="38" fillId="0" borderId="22" xfId="0" applyFont="1" applyBorder="1" applyAlignment="1">
      <alignment horizontal="center" vertical="center"/>
    </xf>
    <xf numFmtId="0" fontId="12" fillId="0" borderId="22" xfId="0" applyFont="1" applyBorder="1" applyAlignment="1">
      <alignment vertical="center"/>
    </xf>
    <xf numFmtId="0" fontId="44" fillId="0" borderId="22" xfId="0" applyFont="1" applyBorder="1" applyAlignment="1">
      <alignment horizontal="center" vertical="center"/>
    </xf>
    <xf numFmtId="0" fontId="44" fillId="0" borderId="22" xfId="0" quotePrefix="1" applyFont="1" applyBorder="1" applyAlignment="1">
      <alignment horizontal="center" vertical="center"/>
    </xf>
    <xf numFmtId="0" fontId="20" fillId="6" borderId="22" xfId="0" quotePrefix="1" applyFont="1" applyFill="1" applyBorder="1" applyAlignment="1">
      <alignment horizontal="center" vertical="center"/>
    </xf>
    <xf numFmtId="0" fontId="33" fillId="6" borderId="22" xfId="0" applyFont="1" applyFill="1" applyBorder="1" applyAlignment="1">
      <alignment vertical="center" wrapText="1"/>
    </xf>
    <xf numFmtId="0" fontId="15" fillId="0" borderId="22" xfId="0" quotePrefix="1" applyFont="1" applyBorder="1" applyAlignment="1">
      <alignment horizontal="center" vertical="center"/>
    </xf>
    <xf numFmtId="0" fontId="20" fillId="6" borderId="32" xfId="0" quotePrefix="1" applyFont="1" applyFill="1" applyBorder="1" applyAlignment="1">
      <alignment horizontal="center" vertical="center"/>
    </xf>
    <xf numFmtId="0" fontId="33" fillId="6" borderId="32" xfId="0" applyFont="1" applyFill="1" applyBorder="1" applyAlignment="1">
      <alignment vertical="center" wrapText="1"/>
    </xf>
    <xf numFmtId="3" fontId="20" fillId="6" borderId="32" xfId="0" applyNumberFormat="1" applyFont="1" applyFill="1" applyBorder="1" applyAlignment="1">
      <alignment vertical="center"/>
    </xf>
    <xf numFmtId="0" fontId="34" fillId="6" borderId="32" xfId="0" applyFont="1" applyFill="1" applyBorder="1" applyAlignment="1">
      <alignment vertical="center"/>
    </xf>
    <xf numFmtId="0" fontId="34" fillId="3" borderId="22" xfId="0" applyFont="1" applyFill="1" applyBorder="1" applyAlignment="1">
      <alignment vertical="center" wrapText="1"/>
    </xf>
    <xf numFmtId="1" fontId="38" fillId="0" borderId="0" xfId="0" applyNumberFormat="1" applyFont="1" applyAlignment="1">
      <alignment horizontal="left" vertical="center" wrapText="1"/>
    </xf>
    <xf numFmtId="0" fontId="20" fillId="0" borderId="0" xfId="9" applyFont="1" applyAlignment="1">
      <alignment vertical="center" wrapText="1"/>
    </xf>
    <xf numFmtId="0" fontId="60" fillId="0" borderId="0" xfId="9" applyFont="1" applyAlignment="1">
      <alignment vertical="center"/>
    </xf>
    <xf numFmtId="0" fontId="2" fillId="0" borderId="0" xfId="0" applyFont="1" applyAlignment="1">
      <alignment vertical="center"/>
    </xf>
    <xf numFmtId="0" fontId="44" fillId="0" borderId="0" xfId="9" applyFont="1" applyAlignment="1">
      <alignment vertical="center" wrapText="1"/>
    </xf>
    <xf numFmtId="0" fontId="33" fillId="0" borderId="4" xfId="9" applyFont="1" applyBorder="1" applyAlignment="1">
      <alignment horizontal="center" vertical="center"/>
    </xf>
    <xf numFmtId="0" fontId="33" fillId="0" borderId="4" xfId="9" applyFont="1" applyBorder="1" applyAlignment="1">
      <alignment horizontal="center" vertical="center" wrapText="1"/>
    </xf>
    <xf numFmtId="0" fontId="10" fillId="0" borderId="4" xfId="9" applyFont="1" applyBorder="1" applyAlignment="1">
      <alignment horizontal="center" vertical="center" wrapText="1"/>
    </xf>
    <xf numFmtId="0" fontId="15" fillId="0" borderId="22" xfId="9" applyFont="1" applyBorder="1" applyAlignment="1">
      <alignment horizontal="center" vertical="center"/>
    </xf>
    <xf numFmtId="0" fontId="15" fillId="0" borderId="22" xfId="9" applyFont="1" applyBorder="1" applyAlignment="1">
      <alignment horizontal="center" vertical="center" wrapText="1"/>
    </xf>
    <xf numFmtId="0" fontId="15" fillId="0" borderId="22" xfId="9" applyFont="1" applyBorder="1" applyAlignment="1">
      <alignment vertical="center"/>
    </xf>
    <xf numFmtId="0" fontId="15" fillId="0" borderId="22" xfId="0" applyFont="1" applyBorder="1" applyAlignment="1">
      <alignment horizontal="left" vertical="center"/>
    </xf>
    <xf numFmtId="164" fontId="15" fillId="0" borderId="22" xfId="8" applyFont="1" applyBorder="1" applyAlignment="1">
      <alignment horizontal="center" vertical="center" wrapText="1"/>
    </xf>
    <xf numFmtId="0" fontId="15" fillId="0" borderId="22" xfId="0" applyFont="1" applyBorder="1" applyAlignment="1">
      <alignment horizontal="justify" vertical="center" wrapText="1"/>
    </xf>
    <xf numFmtId="17" fontId="15" fillId="0" borderId="22" xfId="9" applyNumberFormat="1" applyFont="1" applyBorder="1" applyAlignment="1">
      <alignment horizontal="left" vertical="center"/>
    </xf>
    <xf numFmtId="0" fontId="64" fillId="0" borderId="22" xfId="0" applyFont="1" applyBorder="1" applyAlignment="1">
      <alignment horizontal="left" vertical="center" wrapText="1"/>
    </xf>
    <xf numFmtId="0" fontId="64" fillId="0" borderId="22" xfId="0" applyFont="1" applyBorder="1" applyAlignment="1">
      <alignment horizontal="center" vertical="center" wrapText="1"/>
    </xf>
    <xf numFmtId="0" fontId="34" fillId="0" borderId="32" xfId="9" applyFont="1" applyBorder="1" applyAlignment="1">
      <alignment horizontal="center" vertical="center"/>
    </xf>
    <xf numFmtId="0" fontId="33" fillId="0" borderId="32" xfId="9" applyFont="1" applyBorder="1" applyAlignment="1">
      <alignment horizontal="center" vertical="center" wrapText="1"/>
    </xf>
    <xf numFmtId="0" fontId="34" fillId="0" borderId="32" xfId="9" applyFont="1" applyBorder="1" applyAlignment="1">
      <alignment vertical="center"/>
    </xf>
    <xf numFmtId="0" fontId="33" fillId="0" borderId="32" xfId="9"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2" fillId="0" borderId="4" xfId="0" applyFont="1" applyBorder="1" applyAlignment="1">
      <alignment horizontal="center" vertical="center"/>
    </xf>
    <xf numFmtId="165" fontId="10" fillId="0" borderId="4" xfId="1" applyNumberFormat="1" applyFont="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2" xfId="0" applyFont="1" applyBorder="1" applyAlignment="1">
      <alignment horizontal="center" vertical="center" wrapText="1"/>
    </xf>
    <xf numFmtId="165" fontId="5" fillId="0" borderId="22" xfId="1" applyNumberFormat="1" applyFont="1" applyBorder="1" applyAlignment="1">
      <alignment horizontal="right" vertical="center" wrapText="1"/>
    </xf>
    <xf numFmtId="0" fontId="6" fillId="0" borderId="22" xfId="0" applyFont="1" applyBorder="1" applyAlignment="1">
      <alignment vertical="center"/>
    </xf>
    <xf numFmtId="165" fontId="6" fillId="0" borderId="22" xfId="1" applyNumberFormat="1" applyFont="1" applyBorder="1" applyAlignment="1">
      <alignment horizontal="center" vertical="center" wrapText="1"/>
    </xf>
    <xf numFmtId="0" fontId="5" fillId="0" borderId="22" xfId="0" applyFont="1" applyBorder="1" applyAlignment="1">
      <alignment vertical="center"/>
    </xf>
    <xf numFmtId="165" fontId="5" fillId="0" borderId="22" xfId="1" applyNumberFormat="1" applyFont="1" applyBorder="1" applyAlignment="1">
      <alignment vertical="center" wrapText="1"/>
    </xf>
    <xf numFmtId="165" fontId="6" fillId="0" borderId="22" xfId="1" applyNumberFormat="1" applyFont="1" applyBorder="1" applyAlignment="1">
      <alignment vertical="center" wrapText="1"/>
    </xf>
    <xf numFmtId="0" fontId="5" fillId="0" borderId="25" xfId="0" applyFont="1" applyBorder="1" applyAlignment="1">
      <alignment horizontal="center" vertical="center" wrapText="1"/>
    </xf>
    <xf numFmtId="165" fontId="5" fillId="0" borderId="25" xfId="1" applyNumberFormat="1" applyFont="1" applyBorder="1" applyAlignment="1">
      <alignment vertical="center" wrapText="1"/>
    </xf>
    <xf numFmtId="0" fontId="5" fillId="0" borderId="25" xfId="0" applyFont="1" applyBorder="1" applyAlignment="1">
      <alignment vertical="center"/>
    </xf>
    <xf numFmtId="0" fontId="5" fillId="0" borderId="15" xfId="0" applyFont="1" applyBorder="1" applyAlignment="1">
      <alignment horizontal="justify" vertical="center" wrapText="1"/>
    </xf>
    <xf numFmtId="165" fontId="6" fillId="0" borderId="15" xfId="1" applyNumberFormat="1" applyFont="1" applyBorder="1" applyAlignment="1">
      <alignment horizontal="center" vertical="center" wrapText="1"/>
    </xf>
    <xf numFmtId="0" fontId="5" fillId="0" borderId="15" xfId="0" applyFont="1" applyBorder="1" applyAlignment="1">
      <alignment vertical="center"/>
    </xf>
    <xf numFmtId="0" fontId="33" fillId="0" borderId="0" xfId="0" applyFont="1" applyAlignment="1">
      <alignment horizontal="center" vertical="center" wrapText="1"/>
    </xf>
    <xf numFmtId="1" fontId="33" fillId="0" borderId="0" xfId="0" applyNumberFormat="1" applyFont="1" applyAlignment="1">
      <alignment horizontal="center" vertical="center"/>
    </xf>
    <xf numFmtId="0" fontId="9" fillId="0" borderId="15" xfId="0" applyFont="1" applyBorder="1" applyAlignment="1">
      <alignment horizontal="center" vertical="center" wrapText="1"/>
    </xf>
    <xf numFmtId="0" fontId="15" fillId="0" borderId="15" xfId="0" applyFont="1" applyBorder="1" applyAlignment="1">
      <alignment vertical="center"/>
    </xf>
    <xf numFmtId="0" fontId="20" fillId="0" borderId="15" xfId="0" applyFont="1" applyBorder="1" applyAlignment="1">
      <alignment vertical="center"/>
    </xf>
    <xf numFmtId="0" fontId="5" fillId="0" borderId="22" xfId="0" applyFont="1" applyBorder="1" applyAlignment="1">
      <alignment vertical="center" wrapText="1"/>
    </xf>
    <xf numFmtId="0" fontId="34" fillId="0" borderId="0" xfId="6" applyFont="1" applyAlignment="1">
      <alignment vertical="center" wrapText="1"/>
    </xf>
    <xf numFmtId="0" fontId="33" fillId="0" borderId="0" xfId="6" applyFont="1" applyAlignment="1">
      <alignment vertical="center" wrapText="1"/>
    </xf>
    <xf numFmtId="0" fontId="69" fillId="0" borderId="0" xfId="6" quotePrefix="1" applyFont="1" applyAlignment="1">
      <alignment horizontal="center" vertical="center" wrapText="1"/>
    </xf>
    <xf numFmtId="0" fontId="33" fillId="0" borderId="15" xfId="0" applyFont="1" applyBorder="1" applyAlignment="1">
      <alignment horizontal="center" vertical="center" wrapText="1"/>
    </xf>
    <xf numFmtId="0" fontId="33" fillId="0" borderId="15" xfId="0" quotePrefix="1" applyFont="1" applyBorder="1" applyAlignment="1">
      <alignment horizontal="center" vertical="center" wrapText="1"/>
    </xf>
    <xf numFmtId="0" fontId="34" fillId="0" borderId="15" xfId="6" applyFont="1" applyBorder="1" applyAlignment="1">
      <alignment vertical="center" wrapText="1"/>
    </xf>
    <xf numFmtId="165" fontId="70" fillId="0" borderId="15" xfId="1" applyNumberFormat="1" applyFont="1" applyFill="1" applyBorder="1" applyAlignment="1">
      <alignment horizontal="center" vertical="center" wrapText="1"/>
    </xf>
    <xf numFmtId="0" fontId="34" fillId="0" borderId="15" xfId="0" applyFont="1" applyBorder="1" applyAlignment="1">
      <alignment vertical="center" wrapText="1"/>
    </xf>
    <xf numFmtId="165" fontId="34" fillId="0" borderId="15" xfId="1" applyNumberFormat="1" applyFont="1" applyFill="1" applyBorder="1" applyAlignment="1">
      <alignment vertical="center"/>
    </xf>
    <xf numFmtId="171" fontId="70" fillId="0" borderId="15" xfId="1" applyNumberFormat="1" applyFont="1" applyFill="1" applyBorder="1" applyAlignment="1">
      <alignment horizontal="center" vertical="center" wrapText="1"/>
    </xf>
    <xf numFmtId="0" fontId="9" fillId="5" borderId="59" xfId="0" applyFont="1" applyFill="1" applyBorder="1" applyAlignment="1">
      <alignment horizontal="center" vertical="center" wrapText="1"/>
    </xf>
    <xf numFmtId="0" fontId="5" fillId="5" borderId="49" xfId="0" applyFont="1" applyFill="1" applyBorder="1" applyAlignment="1">
      <alignment horizontal="left" vertical="center" wrapText="1"/>
    </xf>
    <xf numFmtId="0" fontId="5" fillId="5" borderId="49" xfId="0" applyFont="1" applyFill="1" applyBorder="1" applyAlignment="1">
      <alignment horizontal="center" vertical="center" wrapText="1"/>
    </xf>
    <xf numFmtId="0" fontId="5" fillId="5" borderId="60" xfId="0" applyFont="1" applyFill="1" applyBorder="1" applyAlignment="1">
      <alignment vertical="center"/>
    </xf>
    <xf numFmtId="0" fontId="34" fillId="0" borderId="15" xfId="0" applyFont="1" applyBorder="1" applyAlignment="1">
      <alignment horizontal="center" vertical="center" wrapText="1"/>
    </xf>
    <xf numFmtId="164" fontId="15" fillId="0" borderId="0" xfId="8" applyFont="1" applyBorder="1" applyAlignment="1">
      <alignment vertical="center" wrapText="1"/>
    </xf>
    <xf numFmtId="164" fontId="7" fillId="0" borderId="0" xfId="8" applyFont="1" applyBorder="1" applyAlignment="1">
      <alignment vertical="center"/>
    </xf>
    <xf numFmtId="164" fontId="5" fillId="0" borderId="0" xfId="8" applyFont="1" applyBorder="1" applyAlignment="1">
      <alignment vertical="center" wrapText="1"/>
    </xf>
    <xf numFmtId="164" fontId="5" fillId="0" borderId="0" xfId="8" applyFont="1" applyBorder="1" applyAlignment="1">
      <alignment vertical="center"/>
    </xf>
    <xf numFmtId="165" fontId="29" fillId="0" borderId="15" xfId="2" applyNumberFormat="1" applyFont="1" applyBorder="1" applyAlignment="1">
      <alignment horizontal="center" vertical="center" wrapText="1"/>
    </xf>
    <xf numFmtId="164" fontId="29" fillId="0" borderId="15" xfId="8"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justify" vertical="center" wrapText="1"/>
    </xf>
    <xf numFmtId="0" fontId="29" fillId="0" borderId="15" xfId="0" applyFont="1" applyBorder="1" applyAlignment="1">
      <alignment vertical="center"/>
    </xf>
    <xf numFmtId="0" fontId="29" fillId="0" borderId="15" xfId="0" applyFont="1" applyBorder="1" applyAlignment="1">
      <alignment horizontal="center" vertical="center" wrapText="1"/>
    </xf>
    <xf numFmtId="0" fontId="29" fillId="0" borderId="15" xfId="0" applyFont="1" applyBorder="1" applyAlignment="1">
      <alignment horizontal="justify" vertical="center" wrapText="1"/>
    </xf>
    <xf numFmtId="164" fontId="29" fillId="0" borderId="15" xfId="8" applyFont="1" applyBorder="1" applyAlignment="1">
      <alignment horizontal="right" vertical="center" wrapText="1"/>
    </xf>
    <xf numFmtId="0" fontId="4" fillId="0" borderId="15" xfId="0" applyFont="1" applyBorder="1" applyAlignment="1">
      <alignment vertical="center"/>
    </xf>
    <xf numFmtId="164" fontId="4" fillId="0" borderId="15" xfId="8" applyFont="1" applyBorder="1" applyAlignment="1">
      <alignment horizontal="right" vertical="center" wrapText="1"/>
    </xf>
    <xf numFmtId="0" fontId="4" fillId="0" borderId="15" xfId="6" applyFont="1" applyBorder="1" applyAlignment="1">
      <alignment horizontal="justify" vertical="top" wrapText="1"/>
    </xf>
    <xf numFmtId="0" fontId="4" fillId="0" borderId="15" xfId="0" applyFont="1" applyBorder="1" applyAlignment="1">
      <alignment horizontal="justify" vertical="top" wrapText="1"/>
    </xf>
    <xf numFmtId="164" fontId="4" fillId="0" borderId="15" xfId="8" applyFont="1" applyBorder="1" applyAlignment="1">
      <alignment horizontal="right" vertical="top" wrapText="1"/>
    </xf>
    <xf numFmtId="0" fontId="4" fillId="0" borderId="15" xfId="0" applyFont="1" applyBorder="1" applyAlignment="1">
      <alignment horizontal="left" vertical="center" wrapText="1"/>
    </xf>
    <xf numFmtId="0" fontId="4" fillId="0" borderId="15" xfId="0" quotePrefix="1" applyFont="1" applyBorder="1" applyAlignment="1">
      <alignment horizontal="justify" vertical="center" wrapText="1"/>
    </xf>
    <xf numFmtId="164" fontId="4" fillId="0" borderId="15" xfId="8" applyFont="1" applyBorder="1" applyAlignment="1">
      <alignment horizontal="center" vertical="center" wrapText="1"/>
    </xf>
    <xf numFmtId="164" fontId="4" fillId="0" borderId="15" xfId="8" applyFont="1" applyFill="1" applyBorder="1" applyAlignment="1">
      <alignment horizontal="right" vertical="center" wrapText="1"/>
    </xf>
    <xf numFmtId="165" fontId="29" fillId="4" borderId="15" xfId="2" applyNumberFormat="1" applyFont="1" applyFill="1" applyBorder="1" applyAlignment="1">
      <alignment horizontal="center" vertical="center" wrapText="1"/>
    </xf>
    <xf numFmtId="165" fontId="29" fillId="4" borderId="15" xfId="2" applyNumberFormat="1" applyFont="1" applyFill="1" applyBorder="1" applyAlignment="1">
      <alignment horizontal="left" vertical="center" wrapText="1"/>
    </xf>
    <xf numFmtId="164" fontId="29" fillId="4" borderId="15" xfId="8" applyFont="1" applyFill="1" applyBorder="1" applyAlignment="1">
      <alignment horizontal="center" vertical="center" wrapText="1"/>
    </xf>
    <xf numFmtId="0" fontId="33" fillId="0" borderId="19" xfId="9" applyFont="1" applyBorder="1" applyAlignment="1">
      <alignment horizontal="center" vertical="center"/>
    </xf>
    <xf numFmtId="0" fontId="33" fillId="0" borderId="19" xfId="9" applyFont="1" applyBorder="1" applyAlignment="1">
      <alignment horizontal="center" vertical="center" wrapText="1"/>
    </xf>
    <xf numFmtId="0" fontId="10" fillId="0" borderId="19" xfId="9" applyFont="1" applyBorder="1" applyAlignment="1">
      <alignment horizontal="center" vertical="center" wrapText="1"/>
    </xf>
    <xf numFmtId="0" fontId="43" fillId="0" borderId="0" xfId="0" applyFont="1" applyAlignment="1">
      <alignment vertical="center" wrapText="1"/>
    </xf>
    <xf numFmtId="0" fontId="33" fillId="0" borderId="19" xfId="9" applyFont="1" applyBorder="1" applyAlignment="1">
      <alignment horizontal="left" vertical="center" wrapText="1"/>
    </xf>
    <xf numFmtId="0" fontId="20" fillId="0" borderId="22" xfId="9" applyFont="1" applyBorder="1" applyAlignment="1">
      <alignment horizontal="center" vertical="center"/>
    </xf>
    <xf numFmtId="0" fontId="20" fillId="0" borderId="22" xfId="0" applyFont="1" applyBorder="1" applyAlignment="1">
      <alignment horizontal="center" vertical="center"/>
    </xf>
    <xf numFmtId="0" fontId="20" fillId="0" borderId="22" xfId="0" applyFont="1" applyBorder="1" applyAlignment="1">
      <alignment horizontal="left" vertical="center" wrapText="1"/>
    </xf>
    <xf numFmtId="0" fontId="20" fillId="0" borderId="0" xfId="9" applyFont="1" applyAlignment="1">
      <alignment vertical="center"/>
    </xf>
    <xf numFmtId="0" fontId="10" fillId="4" borderId="59" xfId="0" applyFont="1" applyFill="1" applyBorder="1" applyAlignment="1">
      <alignment horizontal="center" vertical="center" wrapText="1"/>
    </xf>
    <xf numFmtId="0" fontId="10" fillId="4" borderId="49" xfId="0" applyFont="1" applyFill="1" applyBorder="1" applyAlignment="1">
      <alignment horizontal="justify" vertical="center" wrapText="1"/>
    </xf>
    <xf numFmtId="0" fontId="5" fillId="4" borderId="49" xfId="0" applyFont="1" applyFill="1" applyBorder="1" applyAlignment="1">
      <alignment horizontal="center" vertical="center" wrapText="1"/>
    </xf>
    <xf numFmtId="43" fontId="5" fillId="4" borderId="49" xfId="1" applyFont="1" applyFill="1" applyBorder="1" applyAlignment="1">
      <alignment horizontal="center" vertical="center" wrapText="1"/>
    </xf>
    <xf numFmtId="43" fontId="6" fillId="4" borderId="49" xfId="1" applyFont="1" applyFill="1" applyBorder="1" applyAlignment="1">
      <alignment horizontal="center" vertical="center" wrapText="1"/>
    </xf>
    <xf numFmtId="0" fontId="5" fillId="4" borderId="60" xfId="0" applyFont="1" applyFill="1" applyBorder="1" applyAlignment="1">
      <alignment vertical="center"/>
    </xf>
    <xf numFmtId="43" fontId="6" fillId="4" borderId="15" xfId="1" applyFont="1" applyFill="1" applyBorder="1" applyAlignment="1">
      <alignment horizontal="center" vertical="center" wrapText="1"/>
    </xf>
    <xf numFmtId="49" fontId="22" fillId="0" borderId="59" xfId="2" quotePrefix="1" applyNumberFormat="1" applyFont="1" applyFill="1" applyBorder="1" applyAlignment="1">
      <alignment horizontal="center" vertical="center" wrapText="1"/>
    </xf>
    <xf numFmtId="49" fontId="22" fillId="0" borderId="49" xfId="2" quotePrefix="1" applyNumberFormat="1" applyFont="1" applyFill="1" applyBorder="1" applyAlignment="1">
      <alignment horizontal="center" vertical="center" wrapText="1"/>
    </xf>
    <xf numFmtId="170" fontId="12" fillId="0" borderId="49" xfId="8" applyNumberFormat="1" applyFont="1" applyFill="1" applyBorder="1" applyAlignment="1">
      <alignment horizontal="right" vertical="center"/>
    </xf>
    <xf numFmtId="168" fontId="12" fillId="0" borderId="49" xfId="0" applyNumberFormat="1" applyFont="1" applyBorder="1" applyAlignment="1">
      <alignment horizontal="right" vertical="center"/>
    </xf>
    <xf numFmtId="0" fontId="6" fillId="4" borderId="14" xfId="0" applyFont="1" applyFill="1" applyBorder="1" applyAlignment="1">
      <alignment horizontal="center" vertical="center" wrapText="1"/>
    </xf>
    <xf numFmtId="0" fontId="6" fillId="4" borderId="15" xfId="0" applyFont="1" applyFill="1" applyBorder="1" applyAlignment="1">
      <alignment horizontal="justify"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vertical="center"/>
    </xf>
    <xf numFmtId="0" fontId="16" fillId="3" borderId="0" xfId="0" applyFont="1" applyFill="1" applyAlignment="1">
      <alignment vertical="center" wrapText="1"/>
    </xf>
    <xf numFmtId="0" fontId="68" fillId="0" borderId="0" xfId="0" applyFont="1" applyAlignment="1">
      <alignment horizontal="center" vertical="center" wrapText="1"/>
    </xf>
    <xf numFmtId="0" fontId="33" fillId="0" borderId="0" xfId="9" applyFont="1" applyAlignment="1">
      <alignment horizontal="center" vertical="center" wrapText="1"/>
    </xf>
    <xf numFmtId="0" fontId="44" fillId="0" borderId="0" xfId="9" applyFont="1" applyAlignment="1">
      <alignment horizontal="center" vertical="center" wrapText="1"/>
    </xf>
    <xf numFmtId="165" fontId="5" fillId="0" borderId="0" xfId="1" applyNumberFormat="1" applyFont="1" applyAlignment="1">
      <alignment vertical="center" wrapText="1"/>
    </xf>
    <xf numFmtId="0" fontId="12" fillId="0" borderId="0" xfId="0" applyFont="1" applyAlignment="1">
      <alignment vertical="center"/>
    </xf>
    <xf numFmtId="0" fontId="0" fillId="0" borderId="0" xfId="0" applyAlignment="1">
      <alignment vertical="center" wrapText="1"/>
    </xf>
    <xf numFmtId="0" fontId="18" fillId="0" borderId="0" xfId="0" applyFont="1" applyAlignment="1">
      <alignment vertical="center"/>
    </xf>
    <xf numFmtId="0" fontId="23" fillId="0" borderId="0" xfId="0" applyFont="1" applyAlignment="1">
      <alignment vertical="center"/>
    </xf>
    <xf numFmtId="0" fontId="8" fillId="0" borderId="0" xfId="0" applyFont="1" applyAlignment="1">
      <alignment vertical="center"/>
    </xf>
    <xf numFmtId="165" fontId="12" fillId="0" borderId="22" xfId="1" applyNumberFormat="1" applyFont="1" applyBorder="1" applyAlignment="1">
      <alignment vertical="center"/>
    </xf>
    <xf numFmtId="0" fontId="12" fillId="0" borderId="25" xfId="0" applyFont="1" applyBorder="1" applyAlignment="1">
      <alignment vertical="center"/>
    </xf>
    <xf numFmtId="0" fontId="0" fillId="0" borderId="25" xfId="0" applyBorder="1" applyAlignment="1">
      <alignment vertical="center" wrapText="1"/>
    </xf>
    <xf numFmtId="0" fontId="0" fillId="0" borderId="0" xfId="0" applyAlignment="1">
      <alignment horizontal="center" vertical="center"/>
    </xf>
    <xf numFmtId="0" fontId="4" fillId="0" borderId="0" xfId="0" quotePrefix="1"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wrapText="1"/>
    </xf>
    <xf numFmtId="165" fontId="12" fillId="0" borderId="0" xfId="1" applyNumberFormat="1" applyFont="1" applyAlignment="1">
      <alignment vertical="center" wrapText="1"/>
    </xf>
    <xf numFmtId="165" fontId="0" fillId="0" borderId="0" xfId="1" applyNumberFormat="1" applyFont="1" applyAlignment="1">
      <alignment vertical="center" wrapText="1"/>
    </xf>
    <xf numFmtId="165" fontId="6" fillId="0" borderId="15" xfId="2" applyNumberFormat="1" applyFont="1" applyBorder="1" applyAlignment="1">
      <alignment horizontal="center" vertical="center" wrapText="1"/>
    </xf>
    <xf numFmtId="0" fontId="62" fillId="0" borderId="0" xfId="0" applyFont="1" applyAlignment="1">
      <alignment horizontal="center" vertical="center"/>
    </xf>
    <xf numFmtId="0" fontId="34" fillId="0" borderId="0" xfId="6" applyFont="1" applyAlignment="1">
      <alignment horizontal="center" vertical="center" wrapText="1"/>
    </xf>
    <xf numFmtId="0" fontId="33" fillId="0" borderId="0" xfId="6" applyFont="1" applyAlignment="1">
      <alignment horizontal="center" vertical="center" wrapText="1"/>
    </xf>
    <xf numFmtId="0" fontId="33" fillId="0" borderId="15" xfId="6" applyFont="1" applyBorder="1" applyAlignment="1">
      <alignment horizontal="center" vertical="center" wrapText="1"/>
    </xf>
    <xf numFmtId="0" fontId="34" fillId="0" borderId="0" xfId="0" applyFont="1" applyAlignment="1">
      <alignment horizontal="center" vertical="center"/>
    </xf>
    <xf numFmtId="0" fontId="33" fillId="0" borderId="0" xfId="9" applyFont="1" applyAlignment="1">
      <alignment vertical="center" wrapText="1"/>
    </xf>
    <xf numFmtId="0" fontId="33" fillId="0" borderId="0" xfId="0" applyFont="1" applyAlignment="1">
      <alignment horizontal="right" vertical="center"/>
    </xf>
    <xf numFmtId="0" fontId="15" fillId="0" borderId="0" xfId="0" applyFont="1" applyAlignment="1">
      <alignment horizontal="center" vertical="center" wrapText="1"/>
    </xf>
    <xf numFmtId="0" fontId="32" fillId="0" borderId="0" xfId="0" applyFont="1" applyAlignment="1">
      <alignment vertical="center"/>
    </xf>
    <xf numFmtId="165" fontId="35" fillId="0" borderId="15" xfId="2" applyNumberFormat="1" applyFont="1" applyBorder="1" applyAlignment="1">
      <alignment horizontal="center" vertical="center" wrapText="1"/>
    </xf>
    <xf numFmtId="0" fontId="36" fillId="0" borderId="15" xfId="0" applyFont="1" applyBorder="1" applyAlignment="1">
      <alignment horizontal="center" vertical="center" wrapText="1"/>
    </xf>
    <xf numFmtId="0" fontId="4" fillId="0" borderId="15" xfId="0" applyFont="1" applyBorder="1" applyAlignment="1">
      <alignment horizontal="center" wrapText="1"/>
    </xf>
    <xf numFmtId="0" fontId="20" fillId="0" borderId="22" xfId="0" quotePrefix="1" applyFont="1" applyBorder="1" applyAlignment="1">
      <alignment horizontal="center" vertical="center"/>
    </xf>
    <xf numFmtId="0" fontId="33" fillId="0" borderId="22" xfId="0" applyFont="1" applyBorder="1" applyAlignment="1">
      <alignment vertical="center" wrapText="1"/>
    </xf>
    <xf numFmtId="3" fontId="20" fillId="0" borderId="22" xfId="0" applyNumberFormat="1" applyFont="1" applyBorder="1" applyAlignment="1">
      <alignment vertical="center"/>
    </xf>
    <xf numFmtId="0" fontId="33" fillId="0" borderId="22" xfId="0" applyFont="1" applyBorder="1" applyAlignment="1">
      <alignment vertical="center"/>
    </xf>
    <xf numFmtId="0" fontId="78" fillId="0" borderId="0" xfId="0" applyFont="1"/>
    <xf numFmtId="0" fontId="79" fillId="0" borderId="0" xfId="0" applyFont="1"/>
    <xf numFmtId="0" fontId="78" fillId="0" borderId="0" xfId="0" applyFont="1" applyAlignment="1">
      <alignment wrapText="1"/>
    </xf>
    <xf numFmtId="0" fontId="41" fillId="9" borderId="15" xfId="0" applyFont="1" applyFill="1" applyBorder="1" applyAlignment="1">
      <alignment horizontal="center" vertical="center" wrapText="1"/>
    </xf>
    <xf numFmtId="0" fontId="41" fillId="9" borderId="15" xfId="0" quotePrefix="1" applyFont="1" applyFill="1" applyBorder="1" applyAlignment="1">
      <alignment horizontal="center" vertical="center" wrapText="1"/>
    </xf>
    <xf numFmtId="165" fontId="26" fillId="9" borderId="15" xfId="1" applyNumberFormat="1" applyFont="1" applyFill="1" applyBorder="1" applyAlignment="1">
      <alignment horizontal="center" vertical="center" wrapText="1"/>
    </xf>
    <xf numFmtId="165" fontId="39" fillId="9" borderId="15" xfId="1" applyNumberFormat="1" applyFont="1" applyFill="1" applyBorder="1" applyAlignment="1">
      <alignment vertical="center"/>
    </xf>
    <xf numFmtId="0" fontId="39" fillId="9" borderId="15" xfId="0" applyFont="1" applyFill="1" applyBorder="1" applyAlignment="1">
      <alignment vertical="center"/>
    </xf>
    <xf numFmtId="171" fontId="26" fillId="9" borderId="15" xfId="1"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10" borderId="59" xfId="0" applyFont="1" applyFill="1" applyBorder="1" applyAlignment="1">
      <alignment horizontal="center" vertical="center" wrapText="1"/>
    </xf>
    <xf numFmtId="0" fontId="6" fillId="10" borderId="49" xfId="0" applyFont="1" applyFill="1" applyBorder="1" applyAlignment="1">
      <alignment horizontal="justify" vertical="center" wrapText="1"/>
    </xf>
    <xf numFmtId="0" fontId="6" fillId="10" borderId="49" xfId="0" applyFont="1" applyFill="1" applyBorder="1" applyAlignment="1">
      <alignment horizontal="center" vertical="center" wrapText="1"/>
    </xf>
    <xf numFmtId="1" fontId="6" fillId="10" borderId="49" xfId="1" applyNumberFormat="1" applyFont="1" applyFill="1" applyBorder="1" applyAlignment="1">
      <alignment horizontal="center" vertical="center" wrapText="1"/>
    </xf>
    <xf numFmtId="0" fontId="6" fillId="10" borderId="60" xfId="0" applyFont="1" applyFill="1" applyBorder="1" applyAlignment="1">
      <alignment vertical="center"/>
    </xf>
    <xf numFmtId="0" fontId="7" fillId="0" borderId="59" xfId="0" applyFont="1" applyBorder="1" applyAlignment="1">
      <alignment horizontal="center" vertical="center" wrapText="1"/>
    </xf>
    <xf numFmtId="1" fontId="7" fillId="0" borderId="49" xfId="1" applyNumberFormat="1" applyFont="1" applyFill="1" applyBorder="1" applyAlignment="1">
      <alignment horizontal="center" vertical="center" wrapText="1"/>
    </xf>
    <xf numFmtId="0" fontId="7" fillId="0" borderId="60" xfId="0" applyFont="1" applyBorder="1" applyAlignment="1">
      <alignment vertical="center"/>
    </xf>
    <xf numFmtId="0" fontId="80" fillId="0" borderId="0" xfId="0" applyFont="1" applyAlignment="1">
      <alignment vertical="center"/>
    </xf>
    <xf numFmtId="0" fontId="16" fillId="3" borderId="0" xfId="0" applyFont="1" applyFill="1"/>
    <xf numFmtId="0" fontId="20" fillId="3" borderId="0" xfId="0" applyFont="1" applyFill="1" applyAlignment="1">
      <alignment horizontal="left" wrapText="1"/>
    </xf>
    <xf numFmtId="0" fontId="20" fillId="3" borderId="0" xfId="0" applyFont="1" applyFill="1" applyAlignment="1">
      <alignment horizontal="left"/>
    </xf>
    <xf numFmtId="0" fontId="81" fillId="0" borderId="0" xfId="0" applyFont="1"/>
    <xf numFmtId="3" fontId="82" fillId="3" borderId="0" xfId="6" applyNumberFormat="1" applyFont="1" applyFill="1" applyAlignment="1">
      <alignment wrapText="1"/>
    </xf>
    <xf numFmtId="0" fontId="83" fillId="3" borderId="0" xfId="6" applyFont="1" applyFill="1" applyAlignment="1">
      <alignment horizontal="right"/>
    </xf>
    <xf numFmtId="0" fontId="84" fillId="3" borderId="0" xfId="0" applyFont="1" applyFill="1"/>
    <xf numFmtId="0" fontId="67" fillId="3" borderId="0" xfId="6" applyFont="1" applyFill="1" applyAlignment="1">
      <alignment horizontal="center" wrapText="1"/>
    </xf>
    <xf numFmtId="0" fontId="67" fillId="3" borderId="40" xfId="6" applyFont="1" applyFill="1" applyBorder="1" applyAlignment="1">
      <alignment horizontal="center" vertical="center" wrapText="1"/>
    </xf>
    <xf numFmtId="0" fontId="71" fillId="3" borderId="40" xfId="6" applyFont="1" applyFill="1" applyBorder="1" applyAlignment="1">
      <alignment horizontal="right" vertical="center"/>
    </xf>
    <xf numFmtId="0" fontId="71" fillId="3" borderId="40" xfId="6" applyFont="1" applyFill="1" applyBorder="1" applyAlignment="1">
      <alignment vertical="center" wrapText="1"/>
    </xf>
    <xf numFmtId="3" fontId="67" fillId="3" borderId="41" xfId="6" applyNumberFormat="1" applyFont="1" applyFill="1" applyBorder="1" applyAlignment="1">
      <alignment horizontal="center" vertical="center" wrapText="1"/>
    </xf>
    <xf numFmtId="3" fontId="67" fillId="3" borderId="15" xfId="6" applyNumberFormat="1" applyFont="1" applyFill="1" applyBorder="1" applyAlignment="1">
      <alignment horizontal="center" vertical="center" wrapText="1"/>
    </xf>
    <xf numFmtId="0" fontId="82" fillId="3" borderId="15" xfId="6" applyFont="1" applyFill="1" applyBorder="1" applyAlignment="1">
      <alignment horizontal="center" vertical="center" wrapText="1"/>
    </xf>
    <xf numFmtId="3" fontId="82" fillId="3" borderId="15" xfId="6" applyNumberFormat="1" applyFont="1" applyFill="1" applyBorder="1" applyAlignment="1">
      <alignment horizontal="left" vertical="center" wrapText="1"/>
    </xf>
    <xf numFmtId="3" fontId="82" fillId="3" borderId="15" xfId="6" applyNumberFormat="1" applyFont="1" applyFill="1" applyBorder="1" applyAlignment="1">
      <alignment horizontal="right" vertical="center" wrapText="1"/>
    </xf>
    <xf numFmtId="0" fontId="84" fillId="3" borderId="15" xfId="0" applyFont="1" applyFill="1" applyBorder="1" applyAlignment="1">
      <alignment wrapText="1"/>
    </xf>
    <xf numFmtId="3" fontId="84" fillId="3" borderId="15" xfId="0" applyNumberFormat="1" applyFont="1" applyFill="1" applyBorder="1" applyAlignment="1">
      <alignment horizontal="right"/>
    </xf>
    <xf numFmtId="0" fontId="82" fillId="3" borderId="15" xfId="0" applyFont="1" applyFill="1" applyBorder="1" applyAlignment="1">
      <alignment wrapText="1"/>
    </xf>
    <xf numFmtId="0" fontId="82" fillId="3" borderId="15" xfId="0" applyFont="1" applyFill="1" applyBorder="1" applyAlignment="1">
      <alignment horizontal="center" wrapText="1"/>
    </xf>
    <xf numFmtId="0" fontId="84" fillId="3" borderId="15" xfId="0" applyFont="1" applyFill="1" applyBorder="1"/>
    <xf numFmtId="0" fontId="67" fillId="3" borderId="15" xfId="0" applyFont="1" applyFill="1" applyBorder="1" applyAlignment="1">
      <alignment horizontal="center" wrapText="1"/>
    </xf>
    <xf numFmtId="0" fontId="50" fillId="3" borderId="15" xfId="0" applyFont="1" applyFill="1" applyBorder="1" applyAlignment="1">
      <alignment horizontal="center" wrapText="1"/>
    </xf>
    <xf numFmtId="3" fontId="50" fillId="3" borderId="15" xfId="0" applyNumberFormat="1" applyFont="1" applyFill="1" applyBorder="1" applyAlignment="1">
      <alignment horizontal="right"/>
    </xf>
    <xf numFmtId="0" fontId="50" fillId="3" borderId="0" xfId="0" applyFont="1" applyFill="1" applyAlignment="1">
      <alignment horizontal="center"/>
    </xf>
    <xf numFmtId="0" fontId="84" fillId="3" borderId="0" xfId="0" applyFont="1" applyFill="1" applyAlignment="1">
      <alignment wrapText="1"/>
    </xf>
    <xf numFmtId="3" fontId="84" fillId="3" borderId="0" xfId="0" applyNumberFormat="1" applyFont="1" applyFill="1"/>
    <xf numFmtId="0" fontId="20" fillId="0" borderId="0" xfId="0" applyFont="1" applyAlignment="1">
      <alignment horizontal="center" vertical="center" wrapText="1"/>
    </xf>
    <xf numFmtId="0" fontId="15" fillId="0" borderId="0" xfId="0" applyFont="1" applyAlignment="1">
      <alignment horizontal="center" vertical="center"/>
    </xf>
    <xf numFmtId="165" fontId="6" fillId="0" borderId="51" xfId="2" applyNumberFormat="1" applyFont="1" applyFill="1" applyBorder="1" applyAlignment="1">
      <alignment horizontal="center" vertical="center" wrapText="1"/>
    </xf>
    <xf numFmtId="0" fontId="38" fillId="0" borderId="0" xfId="0" applyFont="1" applyAlignment="1">
      <alignment horizontal="center" vertical="center"/>
    </xf>
    <xf numFmtId="0" fontId="46" fillId="0" borderId="0" xfId="0" applyFont="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1" fontId="6" fillId="3" borderId="0" xfId="0" applyNumberFormat="1" applyFont="1" applyFill="1" applyAlignment="1">
      <alignment horizontal="left" vertical="center" wrapText="1"/>
    </xf>
    <xf numFmtId="0" fontId="47" fillId="0" borderId="0" xfId="0" applyFont="1" applyAlignment="1">
      <alignment vertical="center"/>
    </xf>
    <xf numFmtId="0" fontId="13" fillId="0" borderId="59" xfId="0" applyFont="1" applyBorder="1" applyAlignment="1">
      <alignment horizontal="center" vertical="center" wrapText="1"/>
    </xf>
    <xf numFmtId="0" fontId="13" fillId="0" borderId="49" xfId="0" applyFont="1" applyBorder="1" applyAlignment="1">
      <alignment horizontal="left" vertical="center" wrapText="1"/>
    </xf>
    <xf numFmtId="0" fontId="13" fillId="0" borderId="49" xfId="0" applyFont="1" applyBorder="1" applyAlignment="1">
      <alignment horizontal="center" vertical="center" wrapText="1"/>
    </xf>
    <xf numFmtId="41" fontId="13" fillId="0" borderId="49" xfId="1" applyNumberFormat="1" applyFont="1" applyFill="1" applyBorder="1" applyAlignment="1">
      <alignment horizontal="center" vertical="center" wrapText="1"/>
    </xf>
    <xf numFmtId="0" fontId="13" fillId="0" borderId="60" xfId="0" applyFont="1" applyBorder="1" applyAlignment="1">
      <alignment vertical="center"/>
    </xf>
    <xf numFmtId="0" fontId="13" fillId="0" borderId="0" xfId="0" applyFont="1" applyAlignment="1">
      <alignment vertical="top" wrapText="1"/>
    </xf>
    <xf numFmtId="0" fontId="12" fillId="0" borderId="49" xfId="0" applyFont="1" applyBorder="1" applyAlignment="1">
      <alignment horizontal="left" vertical="center" wrapText="1"/>
    </xf>
    <xf numFmtId="41" fontId="12" fillId="0" borderId="49" xfId="1" applyNumberFormat="1" applyFont="1" applyFill="1" applyBorder="1" applyAlignment="1">
      <alignment horizontal="center" vertical="center" wrapText="1"/>
    </xf>
    <xf numFmtId="0" fontId="12" fillId="0" borderId="0" xfId="0" applyFont="1" applyAlignment="1">
      <alignment vertical="top" wrapText="1"/>
    </xf>
    <xf numFmtId="0" fontId="65" fillId="0" borderId="0" xfId="0" applyFont="1" applyAlignment="1">
      <alignment vertical="top"/>
    </xf>
    <xf numFmtId="0" fontId="42" fillId="0" borderId="0" xfId="0" applyFont="1" applyAlignment="1">
      <alignment wrapText="1"/>
    </xf>
    <xf numFmtId="0" fontId="42" fillId="0" borderId="0" xfId="0" applyFont="1"/>
    <xf numFmtId="0" fontId="88" fillId="0" borderId="0" xfId="0" applyFont="1"/>
    <xf numFmtId="0" fontId="32" fillId="0" borderId="0" xfId="0" applyFont="1"/>
    <xf numFmtId="0" fontId="32" fillId="0" borderId="0" xfId="0" applyFont="1" applyAlignment="1">
      <alignment horizontal="right"/>
    </xf>
    <xf numFmtId="165" fontId="10" fillId="0" borderId="56" xfId="1" applyNumberFormat="1" applyFont="1" applyFill="1" applyBorder="1" applyAlignment="1">
      <alignment horizontal="center" vertical="center" wrapText="1"/>
    </xf>
    <xf numFmtId="165" fontId="10" fillId="0" borderId="57" xfId="1" applyNumberFormat="1" applyFont="1" applyFill="1" applyBorder="1" applyAlignment="1">
      <alignment horizontal="center" vertical="center" wrapText="1"/>
    </xf>
    <xf numFmtId="165" fontId="10" fillId="0" borderId="58" xfId="1" applyNumberFormat="1" applyFont="1" applyFill="1" applyBorder="1" applyAlignment="1">
      <alignment horizontal="center" vertical="center" wrapText="1"/>
    </xf>
    <xf numFmtId="0" fontId="10" fillId="5" borderId="59" xfId="0" applyFont="1" applyFill="1" applyBorder="1" applyAlignment="1">
      <alignment horizontal="center" vertical="center" wrapText="1"/>
    </xf>
    <xf numFmtId="0" fontId="10" fillId="5" borderId="49" xfId="0" applyFont="1" applyFill="1" applyBorder="1" applyAlignment="1">
      <alignment horizontal="justify" vertical="center" wrapText="1"/>
    </xf>
    <xf numFmtId="0" fontId="12" fillId="5" borderId="49" xfId="0" applyFont="1" applyFill="1" applyBorder="1" applyAlignment="1">
      <alignment horizontal="center" vertical="center" wrapText="1"/>
    </xf>
    <xf numFmtId="43" fontId="10" fillId="5" borderId="49" xfId="1" applyFont="1" applyFill="1" applyBorder="1" applyAlignment="1">
      <alignment horizontal="center" vertical="center" wrapText="1"/>
    </xf>
    <xf numFmtId="0" fontId="12" fillId="5" borderId="60" xfId="0" applyFont="1" applyFill="1" applyBorder="1" applyAlignment="1">
      <alignment vertical="center"/>
    </xf>
    <xf numFmtId="0" fontId="10" fillId="6" borderId="59" xfId="0" applyFont="1" applyFill="1" applyBorder="1" applyAlignment="1">
      <alignment horizontal="center" vertical="center" wrapText="1"/>
    </xf>
    <xf numFmtId="0" fontId="10" fillId="6" borderId="49" xfId="0" applyFont="1" applyFill="1" applyBorder="1" applyAlignment="1">
      <alignment horizontal="justify" vertical="center" wrapText="1"/>
    </xf>
    <xf numFmtId="0" fontId="12" fillId="6" borderId="49" xfId="0" applyFont="1" applyFill="1" applyBorder="1" applyAlignment="1">
      <alignment horizontal="center" vertical="center" wrapText="1"/>
    </xf>
    <xf numFmtId="43" fontId="10" fillId="6" borderId="49" xfId="1" applyFont="1" applyFill="1" applyBorder="1" applyAlignment="1">
      <alignment horizontal="center" vertical="center" wrapText="1"/>
    </xf>
    <xf numFmtId="0" fontId="12" fillId="6" borderId="60" xfId="0" applyFont="1" applyFill="1" applyBorder="1" applyAlignment="1">
      <alignment vertical="center"/>
    </xf>
    <xf numFmtId="41" fontId="10" fillId="0" borderId="49" xfId="1" applyNumberFormat="1" applyFont="1" applyFill="1" applyBorder="1" applyAlignment="1">
      <alignment horizontal="center" vertical="center" wrapText="1"/>
    </xf>
    <xf numFmtId="0" fontId="65" fillId="0" borderId="0" xfId="0" applyFont="1" applyAlignment="1">
      <alignment vertical="center"/>
    </xf>
    <xf numFmtId="0" fontId="32" fillId="0" borderId="59" xfId="0" applyFont="1" applyBorder="1" applyAlignment="1">
      <alignment horizontal="center" vertical="center" wrapText="1"/>
    </xf>
    <xf numFmtId="0" fontId="32" fillId="0" borderId="49" xfId="0" applyFont="1" applyBorder="1" applyAlignment="1">
      <alignment horizontal="left" vertical="center" wrapText="1"/>
    </xf>
    <xf numFmtId="43" fontId="32" fillId="0" borderId="49" xfId="1" applyFont="1" applyFill="1" applyBorder="1" applyAlignment="1">
      <alignment horizontal="center" vertical="center" wrapText="1"/>
    </xf>
    <xf numFmtId="1" fontId="32" fillId="0" borderId="49" xfId="1" applyNumberFormat="1" applyFont="1" applyFill="1" applyBorder="1" applyAlignment="1">
      <alignment horizontal="center" vertical="center" wrapText="1"/>
    </xf>
    <xf numFmtId="0" fontId="32" fillId="0" borderId="60" xfId="0" applyFont="1" applyBorder="1" applyAlignment="1">
      <alignment vertical="center"/>
    </xf>
    <xf numFmtId="0" fontId="89" fillId="0" borderId="0" xfId="0" applyFont="1" applyAlignment="1">
      <alignment vertical="center"/>
    </xf>
    <xf numFmtId="0" fontId="13" fillId="0" borderId="49" xfId="0" quotePrefix="1" applyFont="1" applyBorder="1" applyAlignment="1">
      <alignment horizontal="left" vertical="center" wrapText="1"/>
    </xf>
    <xf numFmtId="0" fontId="10" fillId="5" borderId="59" xfId="0" applyFont="1" applyFill="1" applyBorder="1" applyAlignment="1">
      <alignment horizontal="right" vertical="center" wrapText="1"/>
    </xf>
    <xf numFmtId="41" fontId="10" fillId="5" borderId="49" xfId="1" applyNumberFormat="1" applyFont="1" applyFill="1" applyBorder="1" applyAlignment="1">
      <alignment horizontal="center" vertical="center" wrapText="1"/>
    </xf>
    <xf numFmtId="41" fontId="10" fillId="6" borderId="49" xfId="1" applyNumberFormat="1" applyFont="1" applyFill="1" applyBorder="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vertical="center" wrapText="1"/>
    </xf>
    <xf numFmtId="0" fontId="12" fillId="3" borderId="0" xfId="0" applyFont="1" applyFill="1" applyAlignment="1">
      <alignment vertical="center" wrapText="1"/>
    </xf>
    <xf numFmtId="1" fontId="12" fillId="3" borderId="0" xfId="0" applyNumberFormat="1" applyFont="1" applyFill="1" applyAlignment="1">
      <alignment vertical="center" wrapText="1"/>
    </xf>
    <xf numFmtId="1" fontId="65" fillId="0" borderId="0" xfId="0" applyNumberFormat="1" applyFont="1" applyAlignment="1">
      <alignment vertical="center"/>
    </xf>
    <xf numFmtId="1" fontId="32" fillId="0" borderId="0" xfId="0" applyNumberFormat="1" applyFont="1" applyAlignment="1">
      <alignment vertical="center"/>
    </xf>
    <xf numFmtId="0" fontId="10" fillId="3" borderId="0" xfId="0" applyFont="1" applyFill="1" applyAlignment="1">
      <alignment horizontal="left" vertical="center" wrapText="1"/>
    </xf>
    <xf numFmtId="0" fontId="10" fillId="3" borderId="0" xfId="0" applyFont="1" applyFill="1" applyAlignment="1">
      <alignment horizontal="left" vertical="center"/>
    </xf>
    <xf numFmtId="1" fontId="10" fillId="3" borderId="0" xfId="0" applyNumberFormat="1" applyFont="1" applyFill="1" applyAlignment="1">
      <alignment horizontal="left" vertical="center" wrapText="1"/>
    </xf>
    <xf numFmtId="0" fontId="90" fillId="0" borderId="0" xfId="0" applyFont="1" applyAlignment="1">
      <alignment vertical="center"/>
    </xf>
    <xf numFmtId="0" fontId="34" fillId="3" borderId="0" xfId="0" applyFont="1" applyFill="1" applyAlignment="1">
      <alignment horizontal="left" vertical="center" wrapText="1"/>
    </xf>
    <xf numFmtId="0" fontId="12" fillId="3" borderId="0" xfId="0" applyFont="1" applyFill="1" applyAlignment="1">
      <alignment horizontal="left" vertical="center" wrapText="1"/>
    </xf>
    <xf numFmtId="1" fontId="12" fillId="3" borderId="0" xfId="0" applyNumberFormat="1" applyFont="1" applyFill="1" applyAlignment="1">
      <alignment horizontal="left" vertical="center" wrapText="1"/>
    </xf>
    <xf numFmtId="0" fontId="65" fillId="0" borderId="0" xfId="0" applyFont="1" applyAlignment="1">
      <alignment horizontal="center"/>
    </xf>
    <xf numFmtId="0" fontId="65" fillId="0" borderId="0" xfId="0" applyFont="1" applyAlignment="1">
      <alignment wrapText="1"/>
    </xf>
    <xf numFmtId="165" fontId="6" fillId="0" borderId="11" xfId="2" applyNumberFormat="1" applyFont="1" applyFill="1" applyBorder="1" applyAlignment="1">
      <alignment horizontal="center" vertical="center" wrapText="1"/>
    </xf>
    <xf numFmtId="0" fontId="35" fillId="0" borderId="0" xfId="0" applyFont="1" applyAlignment="1">
      <alignment horizontal="center" vertical="center"/>
    </xf>
    <xf numFmtId="165" fontId="6" fillId="0" borderId="50" xfId="2" applyNumberFormat="1" applyFont="1" applyFill="1" applyBorder="1" applyAlignment="1">
      <alignment horizontal="center" vertical="center" wrapText="1"/>
    </xf>
    <xf numFmtId="49" fontId="20" fillId="0" borderId="15" xfId="2" applyNumberFormat="1" applyFont="1" applyFill="1" applyBorder="1" applyAlignment="1">
      <alignment horizontal="center" vertical="center" wrapText="1"/>
    </xf>
    <xf numFmtId="165" fontId="20" fillId="0" borderId="15" xfId="2" applyNumberFormat="1" applyFont="1" applyFill="1" applyBorder="1" applyAlignment="1">
      <alignment horizontal="left" vertical="center" wrapText="1"/>
    </xf>
    <xf numFmtId="165" fontId="20" fillId="0" borderId="15" xfId="2" applyNumberFormat="1" applyFont="1" applyFill="1" applyBorder="1" applyAlignment="1">
      <alignment horizontal="center" vertical="center" wrapText="1"/>
    </xf>
    <xf numFmtId="170" fontId="41" fillId="0" borderId="15" xfId="8" applyNumberFormat="1" applyFont="1" applyFill="1" applyBorder="1" applyAlignment="1">
      <alignment horizontal="center" vertical="center" wrapText="1"/>
    </xf>
    <xf numFmtId="165" fontId="41" fillId="0" borderId="15" xfId="2" applyNumberFormat="1" applyFont="1" applyFill="1" applyBorder="1" applyAlignment="1">
      <alignment horizontal="center" vertical="center" wrapText="1"/>
    </xf>
    <xf numFmtId="167" fontId="20" fillId="0" borderId="15" xfId="2" applyNumberFormat="1" applyFont="1" applyFill="1" applyBorder="1" applyAlignment="1">
      <alignment horizontal="center" vertical="center" wrapText="1"/>
    </xf>
    <xf numFmtId="165" fontId="15" fillId="0" borderId="15" xfId="2" applyNumberFormat="1" applyFont="1" applyFill="1" applyBorder="1" applyAlignment="1">
      <alignment horizontal="left" vertical="center" wrapText="1"/>
    </xf>
    <xf numFmtId="0" fontId="17" fillId="0" borderId="0" xfId="0" applyFont="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7" fillId="0" borderId="0" xfId="0" applyFont="1" applyAlignment="1">
      <alignment horizontal="left" vertical="center"/>
    </xf>
    <xf numFmtId="0" fontId="91" fillId="0" borderId="0" xfId="0" applyFont="1" applyAlignment="1">
      <alignment vertical="center"/>
    </xf>
    <xf numFmtId="49" fontId="15" fillId="0" borderId="0" xfId="0" applyNumberFormat="1" applyFont="1" applyAlignment="1">
      <alignment horizontal="center" vertical="center"/>
    </xf>
    <xf numFmtId="0" fontId="37" fillId="0" borderId="0" xfId="0" applyFont="1" applyAlignment="1">
      <alignment horizontal="right" vertical="center"/>
    </xf>
    <xf numFmtId="165" fontId="31" fillId="0" borderId="0" xfId="1" applyNumberFormat="1" applyFont="1" applyBorder="1" applyAlignment="1">
      <alignment vertical="center"/>
    </xf>
    <xf numFmtId="165" fontId="6" fillId="0" borderId="15" xfId="2" applyNumberFormat="1" applyFont="1" applyFill="1" applyBorder="1" applyAlignment="1">
      <alignment horizontal="center" vertical="center" wrapText="1"/>
    </xf>
    <xf numFmtId="165" fontId="6" fillId="8" borderId="15" xfId="2" applyNumberFormat="1" applyFont="1" applyFill="1" applyBorder="1" applyAlignment="1">
      <alignment horizontal="center" vertical="center" wrapText="1"/>
    </xf>
    <xf numFmtId="165" fontId="6" fillId="8" borderId="15" xfId="2" applyNumberFormat="1" applyFont="1" applyFill="1" applyBorder="1" applyAlignment="1">
      <alignment horizontal="left" vertical="center" wrapText="1"/>
    </xf>
    <xf numFmtId="0" fontId="6" fillId="0" borderId="15" xfId="0" applyFont="1" applyBorder="1" applyAlignment="1">
      <alignment horizontal="center" vertical="center"/>
    </xf>
    <xf numFmtId="0" fontId="6" fillId="0" borderId="15" xfId="0" applyFont="1" applyBorder="1" applyAlignment="1">
      <alignment vertical="center" wrapText="1"/>
    </xf>
    <xf numFmtId="165" fontId="5" fillId="0" borderId="15" xfId="2" applyNumberFormat="1" applyFont="1" applyFill="1" applyBorder="1" applyAlignment="1">
      <alignment horizontal="center" vertical="center" wrapText="1"/>
    </xf>
    <xf numFmtId="3" fontId="6" fillId="0" borderId="15" xfId="2" applyNumberFormat="1" applyFont="1" applyFill="1" applyBorder="1" applyAlignment="1">
      <alignment horizontal="right" vertical="center" wrapText="1"/>
    </xf>
    <xf numFmtId="3" fontId="5" fillId="0" borderId="15" xfId="2" applyNumberFormat="1" applyFont="1" applyFill="1" applyBorder="1" applyAlignment="1">
      <alignment horizontal="right" vertical="center" wrapText="1"/>
    </xf>
    <xf numFmtId="0" fontId="66" fillId="0" borderId="15" xfId="0" applyFont="1" applyBorder="1" applyAlignment="1">
      <alignment horizontal="center" vertical="center"/>
    </xf>
    <xf numFmtId="165" fontId="66" fillId="0" borderId="15" xfId="2" applyNumberFormat="1" applyFont="1" applyFill="1" applyBorder="1" applyAlignment="1">
      <alignment horizontal="center" vertical="center" wrapText="1"/>
    </xf>
    <xf numFmtId="0" fontId="6" fillId="0" borderId="15" xfId="0" applyFont="1" applyBorder="1" applyAlignment="1">
      <alignment vertical="center"/>
    </xf>
    <xf numFmtId="0" fontId="5" fillId="0" borderId="15" xfId="0" applyFont="1" applyBorder="1" applyAlignment="1">
      <alignment horizontal="center" vertical="center"/>
    </xf>
    <xf numFmtId="165" fontId="5" fillId="0" borderId="15" xfId="2" applyNumberFormat="1" applyFont="1" applyFill="1" applyBorder="1" applyAlignment="1">
      <alignment horizontal="right" vertical="center" wrapText="1"/>
    </xf>
    <xf numFmtId="169" fontId="5" fillId="0" borderId="15" xfId="8" applyNumberFormat="1" applyFont="1" applyFill="1" applyBorder="1" applyAlignment="1">
      <alignment horizontal="right" vertical="center" wrapText="1"/>
    </xf>
    <xf numFmtId="0" fontId="5" fillId="0" borderId="15" xfId="0" applyFont="1" applyBorder="1" applyAlignment="1">
      <alignment horizontal="right" vertical="center" wrapText="1"/>
    </xf>
    <xf numFmtId="3" fontId="6" fillId="0" borderId="15"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0" fontId="41" fillId="0" borderId="0" xfId="0" applyFont="1" applyAlignment="1">
      <alignment horizontal="right" vertical="center"/>
    </xf>
    <xf numFmtId="0" fontId="38" fillId="0" borderId="0" xfId="0" applyFont="1" applyAlignment="1">
      <alignment horizontal="left" vertical="center"/>
    </xf>
    <xf numFmtId="165" fontId="20" fillId="0" borderId="51" xfId="2" applyNumberFormat="1" applyFont="1" applyFill="1" applyBorder="1" applyAlignment="1">
      <alignment horizontal="center" vertical="center" wrapText="1"/>
    </xf>
    <xf numFmtId="49" fontId="15" fillId="0" borderId="15" xfId="2" applyNumberFormat="1" applyFont="1" applyFill="1" applyBorder="1" applyAlignment="1">
      <alignment horizontal="center" vertical="center" wrapText="1"/>
    </xf>
    <xf numFmtId="165" fontId="15" fillId="0" borderId="15" xfId="2" applyNumberFormat="1" applyFont="1" applyFill="1" applyBorder="1" applyAlignment="1">
      <alignment horizontal="center" vertical="center" wrapText="1"/>
    </xf>
    <xf numFmtId="170" fontId="39" fillId="0" borderId="15" xfId="8" applyNumberFormat="1" applyFont="1" applyFill="1" applyBorder="1" applyAlignment="1">
      <alignment horizontal="center" vertical="center" wrapText="1"/>
    </xf>
    <xf numFmtId="49" fontId="20" fillId="0" borderId="15" xfId="0" applyNumberFormat="1" applyFont="1" applyBorder="1" applyAlignment="1">
      <alignment horizontal="center" vertical="center"/>
    </xf>
    <xf numFmtId="0" fontId="46" fillId="0" borderId="0" xfId="0" applyFont="1" applyAlignment="1">
      <alignment vertical="center"/>
    </xf>
    <xf numFmtId="165" fontId="15" fillId="0" borderId="0" xfId="1" applyNumberFormat="1" applyFont="1" applyAlignment="1">
      <alignment vertical="center"/>
    </xf>
    <xf numFmtId="165" fontId="39" fillId="0" borderId="0" xfId="1" applyNumberFormat="1" applyFont="1" applyAlignment="1">
      <alignment vertical="center"/>
    </xf>
    <xf numFmtId="165" fontId="20" fillId="0" borderId="2" xfId="1" applyNumberFormat="1" applyFont="1" applyBorder="1" applyAlignment="1">
      <alignment horizontal="center" vertical="center" wrapText="1"/>
    </xf>
    <xf numFmtId="165" fontId="15" fillId="0" borderId="25" xfId="1" applyNumberFormat="1" applyFont="1" applyBorder="1" applyAlignment="1">
      <alignment horizontal="center" vertical="center"/>
    </xf>
    <xf numFmtId="165" fontId="15" fillId="0" borderId="25" xfId="1" applyNumberFormat="1" applyFont="1" applyBorder="1" applyAlignment="1">
      <alignment vertical="center"/>
    </xf>
    <xf numFmtId="165" fontId="20" fillId="0" borderId="25" xfId="1" applyNumberFormat="1" applyFont="1" applyBorder="1" applyAlignment="1">
      <alignment horizontal="center" vertical="center"/>
    </xf>
    <xf numFmtId="165" fontId="20" fillId="0" borderId="25" xfId="1" applyNumberFormat="1" applyFont="1" applyBorder="1" applyAlignment="1">
      <alignment vertical="center"/>
    </xf>
    <xf numFmtId="165" fontId="15" fillId="0" borderId="29" xfId="1" applyNumberFormat="1" applyFont="1" applyBorder="1" applyAlignment="1">
      <alignment horizontal="center" vertical="center"/>
    </xf>
    <xf numFmtId="165" fontId="15" fillId="0" borderId="29" xfId="1" applyNumberFormat="1" applyFont="1" applyBorder="1" applyAlignment="1">
      <alignment vertical="center"/>
    </xf>
    <xf numFmtId="0" fontId="20" fillId="0" borderId="25" xfId="0" quotePrefix="1" applyFont="1" applyBorder="1" applyAlignment="1">
      <alignment horizontal="left" vertical="center" wrapText="1"/>
    </xf>
    <xf numFmtId="170" fontId="4" fillId="0" borderId="0" xfId="8" applyNumberFormat="1" applyFont="1" applyFill="1" applyAlignment="1">
      <alignment horizontal="center" vertical="center"/>
    </xf>
    <xf numFmtId="170" fontId="6" fillId="0" borderId="0" xfId="8" applyNumberFormat="1" applyFont="1" applyFill="1" applyAlignment="1">
      <alignment horizontal="center" vertical="center"/>
    </xf>
    <xf numFmtId="0" fontId="76" fillId="0" borderId="0" xfId="0" applyFont="1" applyAlignment="1">
      <alignment vertical="center"/>
    </xf>
    <xf numFmtId="170" fontId="7" fillId="0" borderId="0" xfId="8" applyNumberFormat="1" applyFont="1" applyFill="1" applyAlignment="1">
      <alignment vertical="center"/>
    </xf>
    <xf numFmtId="0" fontId="61" fillId="0" borderId="0" xfId="0" applyFont="1" applyAlignment="1">
      <alignment vertical="center"/>
    </xf>
    <xf numFmtId="0" fontId="18" fillId="0" borderId="0" xfId="0" applyFont="1" applyAlignment="1">
      <alignment vertical="center" wrapText="1"/>
    </xf>
    <xf numFmtId="49" fontId="73" fillId="0" borderId="0" xfId="0" applyNumberFormat="1" applyFont="1" applyAlignment="1">
      <alignment horizontal="center" vertical="center"/>
    </xf>
    <xf numFmtId="49" fontId="74" fillId="0" borderId="0" xfId="0" applyNumberFormat="1" applyFont="1" applyAlignment="1">
      <alignment horizontal="center" vertical="center"/>
    </xf>
    <xf numFmtId="166" fontId="12" fillId="0" borderId="59" xfId="0" applyNumberFormat="1" applyFont="1" applyBorder="1" applyAlignment="1">
      <alignment vertical="center" wrapText="1"/>
    </xf>
    <xf numFmtId="168" fontId="12" fillId="0" borderId="49" xfId="0" applyNumberFormat="1" applyFont="1" applyBorder="1" applyAlignment="1">
      <alignment horizontal="right" vertical="center" wrapText="1"/>
    </xf>
    <xf numFmtId="1" fontId="5" fillId="0" borderId="59" xfId="0" applyNumberFormat="1" applyFont="1" applyBorder="1" applyAlignment="1">
      <alignment vertical="center" wrapText="1"/>
    </xf>
    <xf numFmtId="166" fontId="6" fillId="0" borderId="59" xfId="0" applyNumberFormat="1" applyFont="1" applyBorder="1" applyAlignment="1">
      <alignment vertical="center" wrapText="1"/>
    </xf>
    <xf numFmtId="1" fontId="6" fillId="0" borderId="59" xfId="0" applyNumberFormat="1" applyFont="1" applyBorder="1" applyAlignment="1">
      <alignment horizontal="center" vertical="center" wrapText="1"/>
    </xf>
    <xf numFmtId="0" fontId="5" fillId="0" borderId="0" xfId="0" applyFont="1" applyAlignment="1">
      <alignment horizontal="right" vertical="center"/>
    </xf>
    <xf numFmtId="170" fontId="5" fillId="0" borderId="0" xfId="8" applyNumberFormat="1" applyFont="1" applyFill="1" applyAlignment="1">
      <alignment horizontal="right" vertical="center"/>
    </xf>
    <xf numFmtId="170" fontId="5" fillId="0" borderId="0" xfId="0" applyNumberFormat="1" applyFont="1" applyAlignment="1">
      <alignment horizontal="right" vertical="center"/>
    </xf>
    <xf numFmtId="1" fontId="5" fillId="0" borderId="61" xfId="0" applyNumberFormat="1" applyFont="1" applyBorder="1" applyAlignment="1">
      <alignment vertical="center" wrapText="1"/>
    </xf>
    <xf numFmtId="0" fontId="5" fillId="0" borderId="0" xfId="0" quotePrefix="1" applyFont="1" applyAlignment="1">
      <alignment vertical="center"/>
    </xf>
    <xf numFmtId="170" fontId="5" fillId="0" borderId="0" xfId="8" quotePrefix="1" applyNumberFormat="1" applyFont="1" applyFill="1" applyAlignment="1">
      <alignment vertical="center"/>
    </xf>
    <xf numFmtId="0" fontId="5" fillId="0" borderId="0" xfId="0" quotePrefix="1" applyFont="1" applyAlignment="1">
      <alignment horizontal="left" vertical="center"/>
    </xf>
    <xf numFmtId="170" fontId="5" fillId="0" borderId="0" xfId="8" quotePrefix="1" applyNumberFormat="1" applyFont="1" applyFill="1" applyAlignment="1">
      <alignment horizontal="left" vertical="center"/>
    </xf>
    <xf numFmtId="170" fontId="5" fillId="0" borderId="0" xfId="8" applyNumberFormat="1" applyFont="1" applyFill="1" applyAlignment="1">
      <alignment vertical="center" wrapText="1"/>
    </xf>
    <xf numFmtId="170" fontId="0" fillId="0" borderId="0" xfId="8" applyNumberFormat="1" applyFont="1" applyFill="1" applyAlignment="1">
      <alignment vertical="center" wrapText="1"/>
    </xf>
    <xf numFmtId="165" fontId="24" fillId="0" borderId="59" xfId="1" applyNumberFormat="1" applyFont="1" applyFill="1" applyBorder="1" applyAlignment="1">
      <alignment vertical="center" wrapText="1"/>
    </xf>
    <xf numFmtId="0" fontId="24" fillId="0" borderId="59" xfId="0" applyFont="1" applyBorder="1" applyAlignment="1">
      <alignment horizontal="center" vertical="center" wrapText="1"/>
    </xf>
    <xf numFmtId="165" fontId="35" fillId="0" borderId="15" xfId="2" applyNumberFormat="1" applyFont="1" applyBorder="1" applyAlignment="1">
      <alignment horizontal="center" vertical="center"/>
    </xf>
    <xf numFmtId="165" fontId="4" fillId="0" borderId="15" xfId="2" applyNumberFormat="1" applyFont="1" applyBorder="1" applyAlignment="1">
      <alignment horizontal="left" vertical="center"/>
    </xf>
    <xf numFmtId="165" fontId="4" fillId="0" borderId="15" xfId="2" applyNumberFormat="1" applyFont="1" applyBorder="1" applyAlignment="1">
      <alignment horizontal="left" vertical="center" wrapText="1"/>
    </xf>
    <xf numFmtId="0" fontId="34" fillId="0" borderId="15" xfId="0" applyFont="1" applyBorder="1" applyAlignment="1">
      <alignment horizontal="left" vertical="center"/>
    </xf>
    <xf numFmtId="0" fontId="15" fillId="0" borderId="0" xfId="0" applyFont="1" applyAlignment="1">
      <alignment horizontal="left" vertical="center"/>
    </xf>
    <xf numFmtId="0" fontId="4" fillId="0" borderId="0" xfId="0" applyFont="1" applyAlignment="1">
      <alignment horizontal="right"/>
    </xf>
    <xf numFmtId="0" fontId="4" fillId="0" borderId="15" xfId="0" applyFont="1" applyBorder="1" applyAlignment="1">
      <alignment horizontal="center"/>
    </xf>
    <xf numFmtId="0" fontId="4" fillId="0" borderId="15" xfId="0" applyFont="1" applyBorder="1"/>
    <xf numFmtId="165" fontId="6" fillId="0" borderId="48" xfId="2" applyNumberFormat="1" applyFont="1" applyFill="1" applyBorder="1" applyAlignment="1">
      <alignment horizontal="center" vertical="center" wrapText="1"/>
    </xf>
    <xf numFmtId="165" fontId="6" fillId="0" borderId="73" xfId="2" applyNumberFormat="1" applyFont="1" applyFill="1" applyBorder="1" applyAlignment="1">
      <alignment horizontal="center" vertical="center" wrapText="1"/>
    </xf>
    <xf numFmtId="0" fontId="4" fillId="0" borderId="15" xfId="0" applyFont="1" applyBorder="1" applyAlignment="1">
      <alignment vertical="center" wrapText="1"/>
    </xf>
    <xf numFmtId="0" fontId="29" fillId="0" borderId="0" xfId="0" applyFont="1" applyAlignment="1">
      <alignment vertical="center" wrapText="1"/>
    </xf>
    <xf numFmtId="0" fontId="4" fillId="0" borderId="26"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2" xfId="0" quotePrefix="1" applyFont="1" applyBorder="1" applyAlignment="1">
      <alignment horizontal="center" vertical="center" wrapText="1"/>
    </xf>
    <xf numFmtId="165" fontId="4" fillId="0" borderId="12" xfId="1" quotePrefix="1" applyNumberFormat="1" applyFont="1" applyBorder="1" applyAlignment="1">
      <alignment horizontal="center" vertical="center" wrapText="1"/>
    </xf>
    <xf numFmtId="165" fontId="4" fillId="0" borderId="34" xfId="1" quotePrefix="1" applyNumberFormat="1" applyFont="1" applyBorder="1" applyAlignment="1">
      <alignment horizontal="center" vertical="center"/>
    </xf>
    <xf numFmtId="0" fontId="4" fillId="0" borderId="34" xfId="0" quotePrefix="1" applyFont="1" applyBorder="1" applyAlignment="1">
      <alignment horizontal="center" vertical="center"/>
    </xf>
    <xf numFmtId="165" fontId="6" fillId="0" borderId="11" xfId="2" applyNumberFormat="1" applyFont="1" applyFill="1" applyBorder="1" applyAlignment="1">
      <alignment horizontal="left" vertical="center" wrapText="1"/>
    </xf>
    <xf numFmtId="0" fontId="6" fillId="4" borderId="74" xfId="0" applyFont="1" applyFill="1" applyBorder="1" applyAlignment="1">
      <alignment horizontal="center" vertical="top" wrapText="1"/>
    </xf>
    <xf numFmtId="0" fontId="6" fillId="4" borderId="74" xfId="0" applyFont="1" applyFill="1" applyBorder="1" applyAlignment="1">
      <alignment horizontal="justify" vertical="top" wrapText="1"/>
    </xf>
    <xf numFmtId="43" fontId="6" fillId="4" borderId="74" xfId="1" applyFont="1" applyFill="1" applyBorder="1" applyAlignment="1">
      <alignment horizontal="center" vertical="top" wrapText="1"/>
    </xf>
    <xf numFmtId="43" fontId="6" fillId="4" borderId="75" xfId="1" applyFont="1" applyFill="1" applyBorder="1" applyAlignment="1">
      <alignment horizontal="center" vertical="center" wrapText="1"/>
    </xf>
    <xf numFmtId="0" fontId="6" fillId="4" borderId="74" xfId="0" applyFont="1" applyFill="1" applyBorder="1" applyAlignment="1">
      <alignment vertical="top"/>
    </xf>
    <xf numFmtId="0" fontId="5" fillId="0" borderId="75" xfId="0" applyFont="1" applyBorder="1" applyAlignment="1">
      <alignment horizontal="center" vertical="center" wrapText="1"/>
    </xf>
    <xf numFmtId="0" fontId="9" fillId="0" borderId="75" xfId="0" applyFont="1" applyBorder="1" applyAlignment="1">
      <alignment horizontal="left" vertical="center" wrapText="1"/>
    </xf>
    <xf numFmtId="43" fontId="5" fillId="0" borderId="75" xfId="1" applyFont="1" applyBorder="1" applyAlignment="1">
      <alignment horizontal="center" vertical="center" wrapText="1"/>
    </xf>
    <xf numFmtId="0" fontId="5" fillId="0" borderId="75" xfId="0" applyFont="1" applyBorder="1" applyAlignment="1">
      <alignment vertical="center"/>
    </xf>
    <xf numFmtId="0" fontId="5" fillId="0" borderId="75" xfId="0" applyFont="1" applyBorder="1" applyAlignment="1">
      <alignment horizontal="left" vertical="center" wrapText="1"/>
    </xf>
    <xf numFmtId="0" fontId="9" fillId="0" borderId="75" xfId="0" applyFont="1" applyBorder="1" applyAlignment="1">
      <alignment horizontal="center" vertical="center" wrapText="1"/>
    </xf>
    <xf numFmtId="0" fontId="9" fillId="0" borderId="75" xfId="0" quotePrefix="1" applyFont="1" applyBorder="1" applyAlignment="1">
      <alignment horizontal="left" vertical="center" wrapText="1"/>
    </xf>
    <xf numFmtId="43" fontId="9" fillId="0" borderId="75" xfId="1" applyFont="1" applyBorder="1" applyAlignment="1">
      <alignment horizontal="center" vertical="center" wrapText="1"/>
    </xf>
    <xf numFmtId="0" fontId="9" fillId="0" borderId="75" xfId="0" applyFont="1" applyBorder="1" applyAlignment="1">
      <alignment vertical="center"/>
    </xf>
    <xf numFmtId="0" fontId="9" fillId="0" borderId="76" xfId="0" applyFont="1" applyBorder="1" applyAlignment="1">
      <alignment horizontal="center" vertical="center" wrapText="1"/>
    </xf>
    <xf numFmtId="0" fontId="5" fillId="0" borderId="76" xfId="0" applyFont="1" applyBorder="1" applyAlignment="1">
      <alignment horizontal="left" vertical="center" wrapText="1"/>
    </xf>
    <xf numFmtId="0" fontId="5" fillId="0" borderId="76" xfId="0" applyFont="1" applyBorder="1" applyAlignment="1">
      <alignment horizontal="center" vertical="center" wrapText="1"/>
    </xf>
    <xf numFmtId="43" fontId="5" fillId="0" borderId="76" xfId="1" applyFont="1" applyBorder="1" applyAlignment="1">
      <alignment horizontal="center" vertical="center" wrapText="1"/>
    </xf>
    <xf numFmtId="0" fontId="5" fillId="0" borderId="76" xfId="0" applyFont="1" applyBorder="1" applyAlignment="1">
      <alignment vertical="center"/>
    </xf>
    <xf numFmtId="0" fontId="17" fillId="0" borderId="0" xfId="0" applyFont="1" applyAlignment="1">
      <alignment vertical="center" wrapText="1"/>
    </xf>
    <xf numFmtId="0" fontId="39" fillId="0" borderId="0" xfId="0" applyFont="1" applyAlignment="1">
      <alignment vertical="center" wrapText="1"/>
    </xf>
    <xf numFmtId="0" fontId="93" fillId="0" borderId="0" xfId="9" applyFont="1" applyAlignment="1">
      <alignment vertical="center"/>
    </xf>
    <xf numFmtId="1" fontId="24" fillId="0" borderId="57" xfId="1" applyNumberFormat="1" applyFont="1" applyFill="1" applyBorder="1" applyAlignment="1">
      <alignment horizontal="center" vertical="center" wrapText="1"/>
    </xf>
    <xf numFmtId="165" fontId="24" fillId="0" borderId="58" xfId="1" applyNumberFormat="1" applyFont="1" applyFill="1" applyBorder="1" applyAlignment="1">
      <alignment horizontal="center" vertical="center" wrapText="1"/>
    </xf>
    <xf numFmtId="43" fontId="0" fillId="0" borderId="0" xfId="0" applyNumberFormat="1" applyAlignment="1">
      <alignment vertical="center"/>
    </xf>
    <xf numFmtId="0" fontId="5" fillId="0" borderId="77" xfId="0" applyFont="1" applyBorder="1" applyAlignment="1">
      <alignment vertical="center"/>
    </xf>
    <xf numFmtId="43" fontId="6" fillId="0" borderId="78" xfId="1" applyFont="1" applyFill="1" applyBorder="1" applyAlignment="1">
      <alignment horizontal="center" vertical="center" wrapText="1"/>
    </xf>
    <xf numFmtId="0" fontId="12" fillId="0" borderId="60" xfId="0" applyFont="1" applyBorder="1" applyAlignment="1">
      <alignment horizontal="center" vertical="center"/>
    </xf>
    <xf numFmtId="165" fontId="6" fillId="10" borderId="49" xfId="1" applyNumberFormat="1" applyFont="1" applyFill="1" applyBorder="1" applyAlignment="1">
      <alignment horizontal="center" vertical="center" wrapText="1"/>
    </xf>
    <xf numFmtId="165" fontId="7" fillId="0" borderId="49" xfId="1" applyNumberFormat="1" applyFont="1" applyFill="1" applyBorder="1" applyAlignment="1">
      <alignment horizontal="center" vertical="center" wrapText="1"/>
    </xf>
    <xf numFmtId="165" fontId="5" fillId="0" borderId="49" xfId="1" applyNumberFormat="1" applyFont="1" applyFill="1" applyBorder="1" applyAlignment="1">
      <alignment horizontal="center" vertical="center" wrapText="1"/>
    </xf>
    <xf numFmtId="165" fontId="5" fillId="5" borderId="49" xfId="1" applyNumberFormat="1" applyFont="1" applyFill="1" applyBorder="1" applyAlignment="1">
      <alignment horizontal="center" vertical="center" wrapText="1"/>
    </xf>
    <xf numFmtId="165" fontId="9" fillId="0" borderId="49" xfId="1" applyNumberFormat="1" applyFont="1" applyFill="1" applyBorder="1" applyAlignment="1">
      <alignment horizontal="center" vertical="center" wrapText="1"/>
    </xf>
    <xf numFmtId="0" fontId="9" fillId="5" borderId="49" xfId="0" applyFont="1" applyFill="1" applyBorder="1" applyAlignment="1">
      <alignment horizontal="left" vertical="center" wrapText="1"/>
    </xf>
    <xf numFmtId="165" fontId="10" fillId="5" borderId="57" xfId="1" applyNumberFormat="1" applyFont="1" applyFill="1" applyBorder="1" applyAlignment="1">
      <alignment horizontal="center" vertical="center" wrapText="1"/>
    </xf>
    <xf numFmtId="0" fontId="18" fillId="0" borderId="0" xfId="0" applyFont="1" applyAlignment="1">
      <alignment wrapText="1"/>
    </xf>
    <xf numFmtId="9" fontId="0" fillId="0" borderId="0" xfId="0" applyNumberFormat="1" applyAlignment="1">
      <alignment vertical="center"/>
    </xf>
    <xf numFmtId="0" fontId="75" fillId="0" borderId="0" xfId="0" applyFont="1" applyAlignment="1">
      <alignment horizontal="center" vertical="center"/>
    </xf>
    <xf numFmtId="0" fontId="9" fillId="3" borderId="59" xfId="0" applyFont="1" applyFill="1" applyBorder="1" applyAlignment="1">
      <alignment horizontal="center" vertical="center" wrapText="1"/>
    </xf>
    <xf numFmtId="0" fontId="9" fillId="3" borderId="49" xfId="0" applyFont="1" applyFill="1" applyBorder="1" applyAlignment="1">
      <alignment horizontal="left" vertical="center" wrapText="1"/>
    </xf>
    <xf numFmtId="0" fontId="5" fillId="3" borderId="49" xfId="0" applyFont="1" applyFill="1" applyBorder="1" applyAlignment="1">
      <alignment horizontal="center" vertical="center" wrapText="1"/>
    </xf>
    <xf numFmtId="165" fontId="5" fillId="3" borderId="49" xfId="1" applyNumberFormat="1" applyFont="1" applyFill="1" applyBorder="1" applyAlignment="1">
      <alignment horizontal="center" vertical="center" wrapText="1"/>
    </xf>
    <xf numFmtId="43" fontId="5" fillId="3" borderId="49" xfId="1" applyFont="1" applyFill="1" applyBorder="1" applyAlignment="1">
      <alignment horizontal="center" vertical="center" wrapText="1"/>
    </xf>
    <xf numFmtId="0" fontId="5" fillId="3" borderId="60" xfId="0" applyFont="1" applyFill="1" applyBorder="1" applyAlignment="1">
      <alignment vertical="center"/>
    </xf>
    <xf numFmtId="0" fontId="5" fillId="3" borderId="59" xfId="0" applyFont="1" applyFill="1" applyBorder="1" applyAlignment="1">
      <alignment horizontal="center" vertical="center" wrapText="1"/>
    </xf>
    <xf numFmtId="0" fontId="5" fillId="3" borderId="49" xfId="0" applyFont="1" applyFill="1" applyBorder="1" applyAlignment="1">
      <alignment horizontal="left" vertical="center" wrapText="1"/>
    </xf>
    <xf numFmtId="1" fontId="5" fillId="3" borderId="49" xfId="1" applyNumberFormat="1" applyFont="1" applyFill="1" applyBorder="1" applyAlignment="1">
      <alignment horizontal="center" vertical="center" wrapText="1"/>
    </xf>
    <xf numFmtId="43" fontId="10" fillId="5" borderId="49" xfId="1" applyFont="1" applyFill="1" applyBorder="1" applyAlignment="1">
      <alignment horizontal="center" vertical="center"/>
    </xf>
    <xf numFmtId="165" fontId="10" fillId="5" borderId="57" xfId="1" applyNumberFormat="1" applyFont="1" applyFill="1" applyBorder="1" applyAlignment="1">
      <alignment horizontal="center" vertical="center"/>
    </xf>
    <xf numFmtId="41" fontId="12" fillId="3" borderId="49" xfId="1" applyNumberFormat="1" applyFont="1" applyFill="1" applyBorder="1" applyAlignment="1">
      <alignment horizontal="center" vertical="center" wrapText="1"/>
    </xf>
    <xf numFmtId="41" fontId="13" fillId="3" borderId="49" xfId="1" applyNumberFormat="1"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3" fillId="3" borderId="49" xfId="0" applyFont="1" applyFill="1" applyBorder="1" applyAlignment="1">
      <alignment horizontal="center" vertical="center" wrapText="1"/>
    </xf>
    <xf numFmtId="41" fontId="12" fillId="3" borderId="49" xfId="1" applyNumberFormat="1" applyFont="1" applyFill="1" applyBorder="1" applyAlignment="1">
      <alignment horizontal="center" wrapText="1"/>
    </xf>
    <xf numFmtId="43" fontId="12" fillId="3" borderId="49" xfId="1" applyFont="1" applyFill="1" applyBorder="1" applyAlignment="1">
      <alignment horizontal="center" vertical="center" wrapText="1"/>
    </xf>
    <xf numFmtId="43" fontId="32" fillId="3" borderId="49" xfId="1" applyFont="1" applyFill="1" applyBorder="1" applyAlignment="1">
      <alignment horizontal="center" vertical="center" wrapText="1"/>
    </xf>
    <xf numFmtId="1" fontId="12" fillId="3" borderId="49" xfId="1" applyNumberFormat="1" applyFont="1" applyFill="1" applyBorder="1" applyAlignment="1">
      <alignment horizontal="right" wrapText="1"/>
    </xf>
    <xf numFmtId="1" fontId="32" fillId="3" borderId="49" xfId="1" applyNumberFormat="1" applyFont="1" applyFill="1" applyBorder="1" applyAlignment="1">
      <alignment horizontal="right" vertical="center" wrapText="1"/>
    </xf>
    <xf numFmtId="0" fontId="41" fillId="0" borderId="0" xfId="0" applyFont="1" applyAlignment="1">
      <alignment horizontal="center" vertical="center"/>
    </xf>
    <xf numFmtId="0" fontId="67" fillId="0" borderId="0" xfId="0" applyFont="1" applyAlignment="1">
      <alignment horizontal="center" vertical="center" wrapText="1"/>
    </xf>
    <xf numFmtId="0" fontId="77" fillId="0" borderId="0" xfId="0" applyFont="1" applyAlignment="1">
      <alignment vertical="center"/>
    </xf>
    <xf numFmtId="165" fontId="6" fillId="0" borderId="18" xfId="1" applyNumberFormat="1" applyFont="1" applyFill="1" applyBorder="1" applyAlignment="1">
      <alignment vertical="center" wrapText="1"/>
    </xf>
    <xf numFmtId="165" fontId="6" fillId="0" borderId="80" xfId="1" applyNumberFormat="1" applyFont="1" applyFill="1" applyBorder="1" applyAlignment="1">
      <alignment vertical="center" wrapText="1"/>
    </xf>
    <xf numFmtId="0" fontId="10" fillId="0" borderId="0" xfId="0" applyFont="1" applyAlignment="1">
      <alignment vertical="top"/>
    </xf>
    <xf numFmtId="165" fontId="5" fillId="0" borderId="21" xfId="2" applyNumberFormat="1" applyFont="1" applyBorder="1" applyAlignment="1">
      <alignment horizontal="center" vertical="center" wrapText="1"/>
    </xf>
    <xf numFmtId="165" fontId="5" fillId="0" borderId="22" xfId="2" applyNumberFormat="1" applyFont="1" applyBorder="1" applyAlignment="1">
      <alignment horizontal="left" vertical="center" wrapText="1"/>
    </xf>
    <xf numFmtId="165" fontId="5" fillId="0" borderId="22" xfId="2" applyNumberFormat="1" applyFont="1" applyBorder="1" applyAlignment="1">
      <alignment horizontal="center" vertical="center" wrapText="1"/>
    </xf>
    <xf numFmtId="165" fontId="6" fillId="0" borderId="22" xfId="2" applyNumberFormat="1" applyFont="1" applyBorder="1" applyAlignment="1">
      <alignment horizontal="center" vertical="center" wrapText="1"/>
    </xf>
    <xf numFmtId="165" fontId="5" fillId="0" borderId="81" xfId="0" applyNumberFormat="1" applyFont="1" applyBorder="1" applyAlignment="1">
      <alignment vertical="center"/>
    </xf>
    <xf numFmtId="0" fontId="5" fillId="0" borderId="82" xfId="0" applyFont="1" applyBorder="1" applyAlignment="1">
      <alignment vertical="center"/>
    </xf>
    <xf numFmtId="0" fontId="33" fillId="0" borderId="0" xfId="10" applyFont="1" applyAlignment="1">
      <alignment horizontal="left" vertical="center"/>
    </xf>
    <xf numFmtId="0" fontId="60" fillId="0" borderId="0" xfId="10" applyFont="1" applyAlignment="1">
      <alignment vertical="center"/>
    </xf>
    <xf numFmtId="0" fontId="34" fillId="0" borderId="0" xfId="10" applyFont="1" applyAlignment="1">
      <alignment vertical="center"/>
    </xf>
    <xf numFmtId="0" fontId="33" fillId="0" borderId="0" xfId="10" applyFont="1" applyAlignment="1">
      <alignment vertical="center" wrapText="1"/>
    </xf>
    <xf numFmtId="0" fontId="78" fillId="0" borderId="40" xfId="10" applyFont="1" applyBorder="1" applyAlignment="1">
      <alignment vertical="center"/>
    </xf>
    <xf numFmtId="0" fontId="33" fillId="0" borderId="4" xfId="10" applyFont="1" applyBorder="1" applyAlignment="1">
      <alignment horizontal="center" vertical="center"/>
    </xf>
    <xf numFmtId="0" fontId="41" fillId="0" borderId="4" xfId="10" applyFont="1" applyBorder="1" applyAlignment="1">
      <alignment horizontal="center" vertical="center" wrapText="1"/>
    </xf>
    <xf numFmtId="0" fontId="33" fillId="0" borderId="4" xfId="10" applyFont="1" applyBorder="1" applyAlignment="1">
      <alignment horizontal="center" vertical="center" wrapText="1"/>
    </xf>
    <xf numFmtId="0" fontId="33" fillId="0" borderId="19" xfId="10" applyFont="1" applyBorder="1" applyAlignment="1">
      <alignment horizontal="center" vertical="center"/>
    </xf>
    <xf numFmtId="0" fontId="33" fillId="0" borderId="19" xfId="10" applyFont="1" applyBorder="1" applyAlignment="1">
      <alignment horizontal="left" vertical="center" wrapText="1"/>
    </xf>
    <xf numFmtId="0" fontId="33" fillId="0" borderId="19" xfId="10" applyFont="1" applyBorder="1" applyAlignment="1">
      <alignment horizontal="center" vertical="center" wrapText="1"/>
    </xf>
    <xf numFmtId="0" fontId="15" fillId="0" borderId="22" xfId="10" applyFont="1" applyBorder="1" applyAlignment="1">
      <alignment horizontal="center" vertical="center"/>
    </xf>
    <xf numFmtId="0" fontId="15" fillId="0" borderId="22" xfId="10" applyFont="1" applyBorder="1" applyAlignment="1">
      <alignment horizontal="left" vertical="center" wrapText="1"/>
    </xf>
    <xf numFmtId="0" fontId="15" fillId="0" borderId="22" xfId="10" applyFont="1" applyBorder="1" applyAlignment="1">
      <alignment vertical="center"/>
    </xf>
    <xf numFmtId="0" fontId="15" fillId="0" borderId="22" xfId="10" applyFont="1" applyBorder="1" applyAlignment="1">
      <alignment vertical="center" wrapText="1"/>
    </xf>
    <xf numFmtId="17" fontId="15" fillId="0" borderId="22" xfId="10" applyNumberFormat="1" applyFont="1" applyBorder="1" applyAlignment="1">
      <alignment horizontal="left" vertical="center"/>
    </xf>
    <xf numFmtId="0" fontId="15" fillId="0" borderId="22" xfId="10" applyFont="1" applyBorder="1" applyAlignment="1">
      <alignment horizontal="left" vertical="center"/>
    </xf>
    <xf numFmtId="0" fontId="15" fillId="0" borderId="22" xfId="10" applyFont="1" applyBorder="1" applyAlignment="1">
      <alignment horizontal="center" vertical="center" wrapText="1"/>
    </xf>
    <xf numFmtId="0" fontId="20" fillId="0" borderId="22" xfId="10" applyFont="1" applyBorder="1" applyAlignment="1">
      <alignment horizontal="center" vertical="center"/>
    </xf>
    <xf numFmtId="0" fontId="20" fillId="0" borderId="0" xfId="10" applyFont="1" applyAlignment="1">
      <alignment vertical="center"/>
    </xf>
    <xf numFmtId="0" fontId="1" fillId="0" borderId="0" xfId="0" applyFont="1" applyAlignment="1">
      <alignment vertical="center"/>
    </xf>
    <xf numFmtId="0" fontId="34" fillId="0" borderId="32" xfId="10" applyFont="1" applyBorder="1" applyAlignment="1">
      <alignment horizontal="center" vertical="center"/>
    </xf>
    <xf numFmtId="0" fontId="33" fillId="0" borderId="32" xfId="10" applyFont="1" applyBorder="1" applyAlignment="1">
      <alignment horizontal="center" vertical="center" wrapText="1"/>
    </xf>
    <xf numFmtId="0" fontId="34" fillId="0" borderId="32" xfId="10" applyFont="1" applyBorder="1" applyAlignment="1">
      <alignment vertical="center"/>
    </xf>
    <xf numFmtId="0" fontId="33" fillId="0" borderId="32" xfId="10" applyFont="1" applyBorder="1" applyAlignment="1">
      <alignment horizontal="center" vertical="center"/>
    </xf>
    <xf numFmtId="0" fontId="34" fillId="0" borderId="32" xfId="10" applyFont="1" applyBorder="1" applyAlignment="1">
      <alignment vertical="center" wrapText="1"/>
    </xf>
    <xf numFmtId="0" fontId="15" fillId="0" borderId="0" xfId="10" applyFont="1" applyAlignment="1">
      <alignment vertical="center" wrapText="1"/>
    </xf>
    <xf numFmtId="0" fontId="44" fillId="0" borderId="0" xfId="10" applyFont="1" applyAlignment="1">
      <alignment vertical="center" wrapText="1"/>
    </xf>
    <xf numFmtId="0" fontId="15" fillId="0" borderId="0" xfId="10" applyFont="1" applyAlignment="1">
      <alignment horizontal="center" vertical="center" wrapText="1"/>
    </xf>
    <xf numFmtId="0" fontId="20" fillId="0" borderId="0" xfId="10" applyFont="1" applyAlignment="1">
      <alignment vertical="center" wrapText="1"/>
    </xf>
    <xf numFmtId="0" fontId="60" fillId="0" borderId="0" xfId="10" applyFont="1" applyAlignment="1">
      <alignment vertical="center" wrapText="1"/>
    </xf>
    <xf numFmtId="0" fontId="82" fillId="0" borderId="0" xfId="7" applyFont="1" applyAlignment="1">
      <alignment horizontal="center" vertical="center"/>
    </xf>
    <xf numFmtId="0" fontId="82" fillId="0" borderId="0" xfId="7" applyFont="1" applyAlignment="1">
      <alignment vertical="center"/>
    </xf>
    <xf numFmtId="0" fontId="67" fillId="0" borderId="0" xfId="7" applyFont="1" applyAlignment="1">
      <alignment vertical="center"/>
    </xf>
    <xf numFmtId="0" fontId="67" fillId="12" borderId="41" xfId="7" applyFont="1" applyFill="1" applyBorder="1" applyAlignment="1">
      <alignment horizontal="center" vertical="center"/>
    </xf>
    <xf numFmtId="0" fontId="67" fillId="3" borderId="15" xfId="7" applyFont="1" applyFill="1" applyBorder="1" applyAlignment="1">
      <alignment horizontal="center" vertical="center" wrapText="1"/>
    </xf>
    <xf numFmtId="0" fontId="67" fillId="0" borderId="15" xfId="7" applyFont="1" applyBorder="1" applyAlignment="1">
      <alignment horizontal="center" vertical="center" wrapText="1"/>
    </xf>
    <xf numFmtId="0" fontId="67" fillId="0" borderId="15" xfId="7" applyFont="1" applyBorder="1" applyAlignment="1">
      <alignment horizontal="center" vertical="center"/>
    </xf>
    <xf numFmtId="0" fontId="82" fillId="0" borderId="15" xfId="7" applyFont="1" applyBorder="1" applyAlignment="1">
      <alignment horizontal="center" vertical="center"/>
    </xf>
    <xf numFmtId="0" fontId="82" fillId="3" borderId="15" xfId="0" applyFont="1" applyFill="1" applyBorder="1" applyAlignment="1">
      <alignment vertical="center" wrapText="1"/>
    </xf>
    <xf numFmtId="0" fontId="82" fillId="3" borderId="15" xfId="7" quotePrefix="1" applyFont="1" applyFill="1" applyBorder="1" applyAlignment="1">
      <alignment horizontal="center" vertical="center"/>
    </xf>
    <xf numFmtId="0" fontId="82" fillId="3" borderId="15" xfId="7" applyFont="1" applyFill="1" applyBorder="1" applyAlignment="1">
      <alignment vertical="center"/>
    </xf>
    <xf numFmtId="0" fontId="82" fillId="3" borderId="15" xfId="7" applyFont="1" applyFill="1" applyBorder="1" applyAlignment="1">
      <alignment horizontal="center" vertical="center" wrapText="1"/>
    </xf>
    <xf numFmtId="0" fontId="82" fillId="3" borderId="15" xfId="7" applyFont="1" applyFill="1" applyBorder="1" applyAlignment="1">
      <alignment horizontal="center" vertical="center"/>
    </xf>
    <xf numFmtId="0" fontId="67" fillId="3" borderId="15" xfId="7" applyFont="1" applyFill="1" applyBorder="1" applyAlignment="1">
      <alignment horizontal="center" vertical="center"/>
    </xf>
    <xf numFmtId="0" fontId="67" fillId="3" borderId="15" xfId="7" quotePrefix="1" applyFont="1" applyFill="1" applyBorder="1" applyAlignment="1">
      <alignment horizontal="center" vertical="center"/>
    </xf>
    <xf numFmtId="0" fontId="67" fillId="3" borderId="15" xfId="7" applyFont="1" applyFill="1" applyBorder="1" applyAlignment="1">
      <alignment vertical="center"/>
    </xf>
    <xf numFmtId="0" fontId="67" fillId="12" borderId="15" xfId="7" applyFont="1" applyFill="1" applyBorder="1" applyAlignment="1">
      <alignment horizontal="center" vertical="center" wrapText="1"/>
    </xf>
    <xf numFmtId="0" fontId="82" fillId="0" borderId="0" xfId="0" applyFont="1" applyAlignment="1">
      <alignment vertical="center"/>
    </xf>
    <xf numFmtId="0" fontId="82" fillId="0" borderId="15" xfId="7" applyFont="1" applyBorder="1" applyAlignment="1">
      <alignment horizontal="center" vertical="center" wrapText="1"/>
    </xf>
    <xf numFmtId="0" fontId="67" fillId="0" borderId="15" xfId="7" applyFont="1" applyBorder="1" applyAlignment="1">
      <alignment horizontal="left" vertical="center" wrapText="1"/>
    </xf>
    <xf numFmtId="17" fontId="82" fillId="0" borderId="15" xfId="7" applyNumberFormat="1" applyFont="1" applyBorder="1" applyAlignment="1">
      <alignment horizontal="left" vertical="center" wrapText="1"/>
    </xf>
    <xf numFmtId="0" fontId="82" fillId="0" borderId="15" xfId="7" applyFont="1" applyBorder="1" applyAlignment="1">
      <alignment horizontal="left" vertical="center" wrapText="1"/>
    </xf>
    <xf numFmtId="0" fontId="67" fillId="12" borderId="15" xfId="0" applyFont="1" applyFill="1" applyBorder="1" applyAlignment="1">
      <alignment horizontal="center" vertical="center"/>
    </xf>
    <xf numFmtId="0" fontId="82" fillId="3" borderId="15" xfId="0" applyFont="1" applyFill="1" applyBorder="1" applyAlignment="1">
      <alignment horizontal="center" vertical="center"/>
    </xf>
    <xf numFmtId="0" fontId="67" fillId="0" borderId="15" xfId="0" applyFont="1" applyBorder="1" applyAlignment="1">
      <alignment horizontal="center" vertical="center" wrapText="1"/>
    </xf>
    <xf numFmtId="0" fontId="82" fillId="0" borderId="15" xfId="0" applyFont="1" applyBorder="1" applyAlignment="1">
      <alignment vertical="center"/>
    </xf>
    <xf numFmtId="0" fontId="82" fillId="3" borderId="15" xfId="7" applyFont="1" applyFill="1" applyBorder="1" applyAlignment="1">
      <alignment horizontal="left" vertical="center" wrapText="1"/>
    </xf>
    <xf numFmtId="0" fontId="82" fillId="0" borderId="15" xfId="0" applyFont="1" applyBorder="1" applyAlignment="1">
      <alignment horizontal="center" vertical="center" wrapText="1"/>
    </xf>
    <xf numFmtId="0" fontId="67" fillId="13" borderId="15" xfId="7" applyFont="1" applyFill="1" applyBorder="1" applyAlignment="1">
      <alignment horizontal="center" vertical="center" wrapText="1"/>
    </xf>
    <xf numFmtId="0" fontId="82" fillId="3" borderId="42" xfId="7" applyFont="1" applyFill="1" applyBorder="1" applyAlignment="1">
      <alignment horizontal="left" vertical="center" wrapText="1"/>
    </xf>
    <xf numFmtId="0" fontId="82" fillId="3" borderId="43" xfId="7" applyFont="1" applyFill="1" applyBorder="1" applyAlignment="1">
      <alignment horizontal="left" vertical="center" wrapText="1"/>
    </xf>
    <xf numFmtId="0" fontId="82" fillId="3" borderId="44" xfId="7" applyFont="1" applyFill="1" applyBorder="1" applyAlignment="1">
      <alignment horizontal="left" vertical="center" wrapText="1"/>
    </xf>
    <xf numFmtId="0" fontId="82" fillId="0" borderId="42" xfId="7" applyFont="1" applyBorder="1" applyAlignment="1">
      <alignment horizontal="left" vertical="center" wrapText="1"/>
    </xf>
    <xf numFmtId="0" fontId="82" fillId="0" borderId="43" xfId="7" applyFont="1" applyBorder="1" applyAlignment="1">
      <alignment horizontal="left" vertical="center" wrapText="1"/>
    </xf>
    <xf numFmtId="0" fontId="82" fillId="0" borderId="44" xfId="7" applyFont="1" applyBorder="1" applyAlignment="1">
      <alignment horizontal="left" vertical="center" wrapText="1"/>
    </xf>
    <xf numFmtId="0" fontId="67" fillId="14" borderId="15" xfId="7" applyFont="1" applyFill="1" applyBorder="1" applyAlignment="1">
      <alignment horizontal="center" vertical="center" wrapText="1"/>
    </xf>
    <xf numFmtId="0" fontId="67" fillId="0" borderId="15" xfId="7" quotePrefix="1" applyFont="1" applyBorder="1" applyAlignment="1">
      <alignment horizontal="center" vertical="center" wrapText="1"/>
    </xf>
    <xf numFmtId="0" fontId="82" fillId="0" borderId="15" xfId="7" applyFont="1" applyBorder="1" applyAlignment="1">
      <alignment vertical="center" wrapText="1"/>
    </xf>
    <xf numFmtId="0" fontId="82" fillId="0" borderId="15" xfId="7" applyFont="1" applyBorder="1" applyAlignment="1">
      <alignment vertical="center"/>
    </xf>
    <xf numFmtId="0" fontId="82" fillId="0" borderId="0" xfId="0" applyFont="1" applyAlignment="1">
      <alignment horizontal="center" vertical="center"/>
    </xf>
    <xf numFmtId="0" fontId="5" fillId="0" borderId="84" xfId="0" applyFont="1" applyBorder="1" applyAlignment="1">
      <alignment horizontal="justify" vertical="center" wrapText="1"/>
    </xf>
    <xf numFmtId="0" fontId="5" fillId="0" borderId="84" xfId="0" applyFont="1" applyBorder="1" applyAlignment="1">
      <alignment horizontal="center" vertical="center" wrapText="1"/>
    </xf>
    <xf numFmtId="0" fontId="5" fillId="0" borderId="85" xfId="0" applyFont="1" applyBorder="1" applyAlignment="1">
      <alignment vertical="center"/>
    </xf>
    <xf numFmtId="0" fontId="5" fillId="0" borderId="12" xfId="0" applyFont="1" applyBorder="1" applyAlignment="1">
      <alignment horizontal="center" vertical="center" wrapText="1"/>
    </xf>
    <xf numFmtId="0" fontId="12" fillId="0" borderId="12" xfId="0" applyFont="1" applyBorder="1" applyAlignment="1">
      <alignment vertical="center"/>
    </xf>
    <xf numFmtId="0" fontId="0" fillId="0" borderId="12" xfId="0" applyBorder="1" applyAlignment="1">
      <alignment vertical="center" wrapText="1"/>
    </xf>
    <xf numFmtId="165" fontId="5" fillId="0" borderId="12" xfId="1" applyNumberFormat="1" applyFont="1" applyBorder="1" applyAlignment="1">
      <alignment vertical="center" wrapText="1"/>
    </xf>
    <xf numFmtId="0" fontId="5" fillId="0" borderId="12" xfId="0" applyFont="1" applyBorder="1" applyAlignment="1">
      <alignment vertical="center"/>
    </xf>
    <xf numFmtId="170" fontId="22" fillId="0" borderId="49" xfId="8" applyNumberFormat="1" applyFont="1" applyFill="1" applyBorder="1" applyAlignment="1">
      <alignment horizontal="center" vertical="center" wrapText="1"/>
    </xf>
    <xf numFmtId="49" fontId="22" fillId="0" borderId="57" xfId="2" applyNumberFormat="1" applyFont="1" applyFill="1" applyBorder="1" applyAlignment="1">
      <alignment horizontal="center" vertical="center" wrapText="1"/>
    </xf>
    <xf numFmtId="167" fontId="22" fillId="0" borderId="57" xfId="2" applyNumberFormat="1" applyFont="1" applyFill="1" applyBorder="1" applyAlignment="1">
      <alignment horizontal="center" vertical="center" wrapText="1"/>
    </xf>
    <xf numFmtId="0" fontId="12" fillId="0" borderId="22" xfId="0" applyFont="1" applyBorder="1" applyAlignment="1">
      <alignment horizontal="left" vertical="center" wrapText="1"/>
    </xf>
    <xf numFmtId="166" fontId="12" fillId="0" borderId="22" xfId="0" applyNumberFormat="1" applyFont="1" applyBorder="1" applyAlignment="1">
      <alignment horizontal="left" vertical="center" wrapText="1"/>
    </xf>
    <xf numFmtId="166" fontId="12" fillId="0" borderId="79" xfId="0" applyNumberFormat="1" applyFont="1" applyBorder="1" applyAlignment="1">
      <alignment horizontal="left" vertical="center" wrapText="1"/>
    </xf>
    <xf numFmtId="0" fontId="12" fillId="0" borderId="32" xfId="0" applyFont="1" applyBorder="1" applyAlignment="1">
      <alignment horizontal="left" vertical="center" wrapText="1"/>
    </xf>
    <xf numFmtId="0" fontId="12" fillId="0" borderId="19" xfId="0" applyFont="1" applyBorder="1" applyAlignment="1">
      <alignment horizontal="left" vertical="center" wrapText="1"/>
    </xf>
    <xf numFmtId="166" fontId="12" fillId="0" borderId="21" xfId="0" applyNumberFormat="1" applyFont="1" applyBorder="1" applyAlignment="1">
      <alignment horizontal="center" vertical="center" wrapText="1"/>
    </xf>
    <xf numFmtId="0" fontId="6" fillId="0" borderId="79" xfId="0" applyFont="1" applyBorder="1" applyAlignment="1">
      <alignment horizontal="left" vertical="top" wrapText="1"/>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top" wrapText="1"/>
    </xf>
    <xf numFmtId="0" fontId="6" fillId="0" borderId="21" xfId="0" applyFont="1" applyBorder="1" applyAlignment="1">
      <alignment horizontal="center" vertical="top" wrapText="1"/>
    </xf>
    <xf numFmtId="1" fontId="12" fillId="0" borderId="21" xfId="0" applyNumberFormat="1" applyFont="1" applyBorder="1" applyAlignment="1">
      <alignment horizontal="center" vertical="center" wrapText="1"/>
    </xf>
    <xf numFmtId="166" fontId="12" fillId="0" borderId="22" xfId="0" applyNumberFormat="1" applyFont="1" applyBorder="1" applyAlignment="1">
      <alignment vertical="center" wrapText="1"/>
    </xf>
    <xf numFmtId="1" fontId="12" fillId="0" borderId="31" xfId="0" applyNumberFormat="1" applyFont="1" applyBorder="1" applyAlignment="1">
      <alignment horizontal="center" vertical="center" wrapText="1"/>
    </xf>
    <xf numFmtId="166" fontId="12" fillId="0" borderId="32" xfId="0" applyNumberFormat="1" applyFont="1" applyBorder="1" applyAlignment="1">
      <alignment vertical="center" wrapText="1"/>
    </xf>
    <xf numFmtId="1" fontId="6" fillId="0" borderId="18" xfId="0" applyNumberFormat="1" applyFont="1" applyBorder="1" applyAlignment="1">
      <alignment horizontal="center" vertical="top" wrapText="1"/>
    </xf>
    <xf numFmtId="166" fontId="6" fillId="0" borderId="79" xfId="0" applyNumberFormat="1" applyFont="1" applyBorder="1" applyAlignment="1">
      <alignment vertical="top" wrapText="1"/>
    </xf>
    <xf numFmtId="1" fontId="5" fillId="0" borderId="18" xfId="0" applyNumberFormat="1" applyFont="1" applyBorder="1" applyAlignment="1">
      <alignment vertical="top" wrapText="1"/>
    </xf>
    <xf numFmtId="166" fontId="5" fillId="0" borderId="79" xfId="0" applyNumberFormat="1" applyFont="1" applyBorder="1" applyAlignment="1">
      <alignment vertical="top" wrapText="1"/>
    </xf>
    <xf numFmtId="164" fontId="5" fillId="0" borderId="0" xfId="8" applyFont="1" applyFill="1" applyAlignment="1">
      <alignment horizontal="right" vertical="center"/>
    </xf>
    <xf numFmtId="168" fontId="5" fillId="0" borderId="62" xfId="0" applyNumberFormat="1" applyFont="1" applyBorder="1" applyAlignment="1">
      <alignment horizontal="right" vertical="center"/>
    </xf>
    <xf numFmtId="168" fontId="5" fillId="0" borderId="49" xfId="0" applyNumberFormat="1" applyFont="1" applyBorder="1" applyAlignment="1">
      <alignment vertical="center"/>
    </xf>
    <xf numFmtId="165" fontId="5" fillId="0" borderId="21" xfId="2" applyNumberFormat="1" applyFont="1" applyFill="1" applyBorder="1" applyAlignment="1">
      <alignment horizontal="center" vertical="center" wrapText="1"/>
    </xf>
    <xf numFmtId="0" fontId="82" fillId="0" borderId="15" xfId="0" applyFont="1" applyBorder="1" applyAlignment="1">
      <alignment horizontal="center" vertical="center"/>
    </xf>
    <xf numFmtId="165" fontId="5" fillId="0" borderId="15" xfId="2" applyNumberFormat="1" applyFont="1" applyBorder="1" applyAlignment="1">
      <alignment horizontal="center" vertical="center" wrapText="1"/>
    </xf>
    <xf numFmtId="165" fontId="4" fillId="0" borderId="15" xfId="2" applyNumberFormat="1" applyFont="1" applyFill="1" applyBorder="1" applyAlignment="1">
      <alignment horizontal="right" vertical="center" wrapText="1"/>
    </xf>
    <xf numFmtId="165" fontId="4" fillId="0" borderId="15" xfId="2" applyNumberFormat="1" applyFont="1" applyFill="1" applyBorder="1" applyAlignment="1">
      <alignment horizontal="center" vertical="center" wrapText="1"/>
    </xf>
    <xf numFmtId="0" fontId="15" fillId="0" borderId="0" xfId="0" applyFont="1" applyAlignment="1">
      <alignment wrapText="1"/>
    </xf>
    <xf numFmtId="0" fontId="15" fillId="0" borderId="86" xfId="0" applyFont="1" applyBorder="1" applyAlignment="1">
      <alignment horizontal="justify" vertical="center" wrapText="1"/>
    </xf>
    <xf numFmtId="0" fontId="4" fillId="11" borderId="15" xfId="0" applyFont="1" applyFill="1" applyBorder="1" applyAlignment="1">
      <alignment horizontal="justify" vertical="top" wrapText="1"/>
    </xf>
    <xf numFmtId="164" fontId="4" fillId="11" borderId="15" xfId="8" applyFont="1" applyFill="1" applyBorder="1" applyAlignment="1">
      <alignment horizontal="right" vertical="top" wrapText="1"/>
    </xf>
    <xf numFmtId="0" fontId="33" fillId="0" borderId="0" xfId="0" applyFont="1" applyAlignment="1">
      <alignment horizontal="center" vertical="center"/>
    </xf>
    <xf numFmtId="0" fontId="33" fillId="0" borderId="15" xfId="0" applyFont="1" applyBorder="1" applyAlignment="1">
      <alignment horizontal="center" vertical="center"/>
    </xf>
    <xf numFmtId="0" fontId="49" fillId="0" borderId="0" xfId="6" applyFont="1" applyAlignment="1">
      <alignment horizontal="center" vertical="center" wrapText="1"/>
    </xf>
    <xf numFmtId="0" fontId="77" fillId="0" borderId="0" xfId="6" applyFont="1" applyAlignment="1">
      <alignment horizontal="center" vertical="center" wrapText="1"/>
    </xf>
    <xf numFmtId="0" fontId="70" fillId="0" borderId="0" xfId="0" applyFont="1" applyAlignment="1">
      <alignment horizontal="center" vertical="center"/>
    </xf>
    <xf numFmtId="0" fontId="41" fillId="9" borderId="15" xfId="0" applyFont="1" applyFill="1" applyBorder="1" applyAlignment="1">
      <alignment horizontal="center" vertical="center"/>
    </xf>
    <xf numFmtId="0" fontId="33" fillId="0" borderId="15" xfId="6" applyFont="1" applyBorder="1" applyAlignment="1">
      <alignment horizontal="center" vertical="center" wrapText="1"/>
    </xf>
    <xf numFmtId="3" fontId="33" fillId="0" borderId="15" xfId="6" applyNumberFormat="1"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right" vertical="center"/>
    </xf>
    <xf numFmtId="0" fontId="41" fillId="0" borderId="0" xfId="0" applyFont="1" applyAlignment="1">
      <alignment horizontal="center" vertical="center"/>
    </xf>
    <xf numFmtId="1" fontId="0" fillId="0" borderId="0" xfId="0" applyNumberFormat="1" applyAlignment="1">
      <alignment horizontal="center" vertical="center"/>
    </xf>
    <xf numFmtId="0" fontId="6" fillId="0" borderId="0" xfId="0" applyFont="1" applyAlignment="1">
      <alignment horizontal="center" vertical="center" wrapText="1"/>
    </xf>
    <xf numFmtId="1" fontId="20" fillId="0" borderId="0" xfId="0" applyNumberFormat="1" applyFont="1" applyAlignment="1">
      <alignment horizontal="center" vertical="center"/>
    </xf>
    <xf numFmtId="0" fontId="40" fillId="3" borderId="0" xfId="0" applyFont="1" applyFill="1" applyAlignment="1">
      <alignment horizontal="left" vertical="center" wrapText="1"/>
    </xf>
    <xf numFmtId="0" fontId="19" fillId="3" borderId="0" xfId="0" applyFont="1" applyFill="1" applyAlignment="1">
      <alignment horizontal="left" wrapText="1"/>
    </xf>
    <xf numFmtId="0" fontId="33" fillId="3" borderId="0" xfId="0" applyFont="1" applyFill="1" applyAlignment="1">
      <alignment horizontal="left" vertical="center" wrapText="1"/>
    </xf>
    <xf numFmtId="0" fontId="10"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horizontal="right"/>
    </xf>
    <xf numFmtId="0" fontId="32" fillId="0" borderId="0" xfId="0" applyFont="1" applyAlignment="1">
      <alignment horizontal="right"/>
    </xf>
    <xf numFmtId="0" fontId="28" fillId="0" borderId="0" xfId="0" applyFont="1" applyAlignment="1">
      <alignment horizontal="center"/>
    </xf>
    <xf numFmtId="1" fontId="65" fillId="0" borderId="0" xfId="0" applyNumberFormat="1" applyFont="1" applyAlignment="1">
      <alignment horizontal="center" vertical="center"/>
    </xf>
    <xf numFmtId="1" fontId="33" fillId="0" borderId="0" xfId="0" applyNumberFormat="1" applyFont="1" applyAlignment="1">
      <alignment horizontal="center" vertical="center"/>
    </xf>
    <xf numFmtId="0" fontId="10" fillId="0" borderId="0" xfId="0" applyFont="1" applyAlignment="1">
      <alignment horizontal="center" vertical="center"/>
    </xf>
    <xf numFmtId="0" fontId="51" fillId="3" borderId="0" xfId="0" applyFont="1" applyFill="1" applyAlignment="1">
      <alignment horizontal="center" wrapText="1"/>
    </xf>
    <xf numFmtId="0" fontId="40" fillId="3" borderId="0" xfId="0" applyFont="1" applyFill="1" applyAlignment="1">
      <alignment horizontal="left" wrapText="1"/>
    </xf>
    <xf numFmtId="0" fontId="20" fillId="3" borderId="0" xfId="0" applyFont="1" applyFill="1" applyAlignment="1">
      <alignment horizontal="left" wrapText="1"/>
    </xf>
    <xf numFmtId="0" fontId="6" fillId="0" borderId="0" xfId="0" applyFont="1" applyAlignment="1">
      <alignment horizontal="right"/>
    </xf>
    <xf numFmtId="0" fontId="4" fillId="0" borderId="0" xfId="0" applyFont="1" applyAlignment="1">
      <alignment horizontal="center"/>
    </xf>
    <xf numFmtId="0" fontId="7" fillId="0" borderId="70" xfId="0" applyFont="1" applyBorder="1" applyAlignment="1">
      <alignment horizontal="center" wrapText="1"/>
    </xf>
    <xf numFmtId="0" fontId="20" fillId="0" borderId="0" xfId="0" applyFont="1" applyAlignment="1">
      <alignment horizontal="center" vertical="center" wrapText="1"/>
    </xf>
    <xf numFmtId="0" fontId="77" fillId="0" borderId="0" xfId="0" applyFont="1" applyAlignment="1">
      <alignment horizontal="center" vertical="center"/>
    </xf>
    <xf numFmtId="0" fontId="11" fillId="3" borderId="0" xfId="0" applyFont="1" applyFill="1" applyAlignment="1">
      <alignment horizontal="left" vertical="center" wrapText="1"/>
    </xf>
    <xf numFmtId="0" fontId="15" fillId="3" borderId="0" xfId="0" applyFont="1" applyFill="1" applyAlignment="1">
      <alignment horizontal="left" vertical="center" wrapText="1"/>
    </xf>
    <xf numFmtId="0" fontId="7" fillId="0" borderId="0" xfId="0" applyFont="1" applyAlignment="1">
      <alignment horizontal="center" vertical="center" wrapText="1"/>
    </xf>
    <xf numFmtId="0" fontId="11" fillId="3" borderId="0" xfId="0" applyFont="1" applyFill="1" applyAlignment="1">
      <alignment horizontal="left" wrapText="1"/>
    </xf>
    <xf numFmtId="0" fontId="15" fillId="3" borderId="0" xfId="0" applyFont="1" applyFill="1" applyAlignment="1">
      <alignment horizontal="left" wrapText="1"/>
    </xf>
    <xf numFmtId="0" fontId="6" fillId="0" borderId="0" xfId="0" applyFont="1" applyAlignment="1">
      <alignment horizontal="center"/>
    </xf>
    <xf numFmtId="0" fontId="7" fillId="0" borderId="0" xfId="0" applyFont="1" applyAlignment="1">
      <alignment horizontal="right"/>
    </xf>
    <xf numFmtId="0" fontId="7" fillId="0" borderId="0" xfId="0" applyFont="1" applyAlignment="1">
      <alignment horizontal="center" wrapText="1"/>
    </xf>
    <xf numFmtId="0" fontId="15" fillId="0" borderId="0" xfId="0" applyFont="1" applyAlignment="1">
      <alignment horizontal="center" vertical="center"/>
    </xf>
    <xf numFmtId="0" fontId="26" fillId="0" borderId="0" xfId="0" applyFont="1" applyAlignment="1">
      <alignment horizontal="center" vertical="center"/>
    </xf>
    <xf numFmtId="165" fontId="20" fillId="0" borderId="72" xfId="2" applyNumberFormat="1" applyFont="1" applyFill="1" applyBorder="1" applyAlignment="1">
      <alignment horizontal="center" vertical="center" wrapText="1"/>
    </xf>
    <xf numFmtId="165" fontId="20" fillId="0" borderId="48" xfId="2" applyNumberFormat="1" applyFont="1" applyFill="1" applyBorder="1" applyAlignment="1">
      <alignment horizontal="center" vertical="center" wrapText="1"/>
    </xf>
    <xf numFmtId="165" fontId="20" fillId="0" borderId="65" xfId="2" applyNumberFormat="1" applyFont="1" applyFill="1" applyBorder="1" applyAlignment="1">
      <alignment horizontal="center" vertical="center" wrapText="1"/>
    </xf>
    <xf numFmtId="165" fontId="20" fillId="0" borderId="11" xfId="2" applyNumberFormat="1" applyFont="1" applyFill="1" applyBorder="1" applyAlignment="1">
      <alignment horizontal="center" vertical="center" wrapText="1"/>
    </xf>
    <xf numFmtId="0" fontId="48" fillId="0" borderId="0" xfId="0" applyFont="1" applyAlignment="1">
      <alignment horizontal="center" vertical="center"/>
    </xf>
    <xf numFmtId="0" fontId="38" fillId="0" borderId="0" xfId="0" applyFont="1" applyAlignment="1">
      <alignment horizontal="center" vertical="center"/>
    </xf>
    <xf numFmtId="0" fontId="29" fillId="0" borderId="0" xfId="0" applyFont="1" applyAlignment="1">
      <alignment horizontal="center" vertical="center"/>
    </xf>
    <xf numFmtId="0" fontId="92" fillId="0" borderId="0" xfId="0" applyFont="1" applyAlignment="1">
      <alignment horizontal="center" vertical="center"/>
    </xf>
    <xf numFmtId="165" fontId="6" fillId="0" borderId="56" xfId="2" applyNumberFormat="1" applyFont="1" applyFill="1" applyBorder="1" applyAlignment="1">
      <alignment horizontal="center" vertical="center" wrapText="1"/>
    </xf>
    <xf numFmtId="165" fontId="6" fillId="0" borderId="59" xfId="2" applyNumberFormat="1" applyFont="1" applyFill="1" applyBorder="1" applyAlignment="1">
      <alignment horizontal="center" vertical="center" wrapText="1"/>
    </xf>
    <xf numFmtId="165" fontId="6" fillId="0" borderId="57" xfId="2" applyNumberFormat="1" applyFont="1" applyFill="1" applyBorder="1" applyAlignment="1">
      <alignment horizontal="center" vertical="center" wrapText="1"/>
    </xf>
    <xf numFmtId="165" fontId="6" fillId="0" borderId="49" xfId="2" applyNumberFormat="1" applyFont="1" applyFill="1" applyBorder="1" applyAlignment="1">
      <alignment horizontal="center" vertical="center" wrapText="1"/>
    </xf>
    <xf numFmtId="165" fontId="6" fillId="0" borderId="57" xfId="2" applyNumberFormat="1" applyFont="1" applyFill="1" applyBorder="1" applyAlignment="1">
      <alignment horizontal="center" wrapText="1"/>
    </xf>
    <xf numFmtId="165" fontId="6" fillId="0" borderId="49" xfId="2" applyNumberFormat="1" applyFont="1" applyFill="1" applyBorder="1" applyAlignment="1">
      <alignment horizontal="center" wrapText="1"/>
    </xf>
    <xf numFmtId="170" fontId="6" fillId="0" borderId="57" xfId="8" applyNumberFormat="1" applyFont="1" applyFill="1" applyBorder="1" applyAlignment="1">
      <alignment horizontal="center" wrapText="1"/>
    </xf>
    <xf numFmtId="170" fontId="6" fillId="0" borderId="49" xfId="8" applyNumberFormat="1" applyFont="1" applyFill="1" applyBorder="1" applyAlignment="1">
      <alignment horizontal="center" wrapText="1"/>
    </xf>
    <xf numFmtId="165" fontId="21" fillId="0" borderId="57" xfId="2" applyNumberFormat="1" applyFont="1" applyFill="1" applyBorder="1" applyAlignment="1">
      <alignment horizontal="center" wrapText="1"/>
    </xf>
    <xf numFmtId="165" fontId="21" fillId="0" borderId="49" xfId="2" applyNumberFormat="1" applyFont="1" applyFill="1" applyBorder="1" applyAlignment="1">
      <alignment horizontal="center" wrapText="1"/>
    </xf>
    <xf numFmtId="0" fontId="29" fillId="0" borderId="0" xfId="0" applyFont="1" applyAlignment="1">
      <alignment horizontal="left"/>
    </xf>
    <xf numFmtId="0" fontId="46" fillId="0" borderId="0" xfId="0" applyFont="1" applyAlignment="1">
      <alignment horizontal="center" vertical="center"/>
    </xf>
    <xf numFmtId="0" fontId="37" fillId="0" borderId="0" xfId="0" applyFont="1" applyAlignment="1">
      <alignment horizontal="center" vertical="center"/>
    </xf>
    <xf numFmtId="165" fontId="29" fillId="0" borderId="7" xfId="2" applyNumberFormat="1" applyFont="1" applyFill="1" applyBorder="1" applyAlignment="1">
      <alignment horizontal="center" vertical="center" wrapText="1"/>
    </xf>
    <xf numFmtId="165" fontId="29" fillId="0" borderId="10" xfId="2" applyNumberFormat="1" applyFont="1" applyFill="1" applyBorder="1" applyAlignment="1">
      <alignment horizontal="center" vertical="center" wrapText="1"/>
    </xf>
    <xf numFmtId="165" fontId="29" fillId="0" borderId="8" xfId="2" applyNumberFormat="1" applyFont="1" applyFill="1" applyBorder="1" applyAlignment="1">
      <alignment horizontal="center" vertical="center" wrapText="1"/>
    </xf>
    <xf numFmtId="165" fontId="29" fillId="0" borderId="11" xfId="2" applyNumberFormat="1" applyFont="1" applyFill="1" applyBorder="1" applyAlignment="1">
      <alignment horizontal="center" vertical="center" wrapText="1"/>
    </xf>
    <xf numFmtId="165" fontId="51" fillId="0" borderId="8" xfId="2" applyNumberFormat="1" applyFont="1" applyBorder="1" applyAlignment="1">
      <alignment horizontal="center" vertical="center" wrapText="1"/>
    </xf>
    <xf numFmtId="165" fontId="51" fillId="0" borderId="11" xfId="2" applyNumberFormat="1" applyFont="1" applyBorder="1" applyAlignment="1">
      <alignment horizontal="center" vertical="center" wrapText="1"/>
    </xf>
    <xf numFmtId="165" fontId="29" fillId="0" borderId="9" xfId="2" applyNumberFormat="1" applyFont="1" applyFill="1" applyBorder="1" applyAlignment="1">
      <alignment horizontal="center" vertical="center" wrapText="1"/>
    </xf>
    <xf numFmtId="165" fontId="29" fillId="0" borderId="13" xfId="2" applyNumberFormat="1" applyFont="1" applyFill="1" applyBorder="1" applyAlignment="1">
      <alignment horizontal="center" vertical="center" wrapText="1"/>
    </xf>
    <xf numFmtId="0" fontId="36" fillId="0" borderId="6" xfId="0" applyFont="1" applyBorder="1" applyAlignment="1">
      <alignment horizontal="right" wrapText="1"/>
    </xf>
    <xf numFmtId="0" fontId="29" fillId="0" borderId="0" xfId="0" applyFont="1" applyAlignment="1">
      <alignment horizontal="center" vertical="center" wrapText="1"/>
    </xf>
    <xf numFmtId="165" fontId="6" fillId="0" borderId="8" xfId="2" applyNumberFormat="1" applyFont="1" applyFill="1" applyBorder="1" applyAlignment="1">
      <alignment horizontal="center" vertical="center" wrapText="1"/>
    </xf>
    <xf numFmtId="165" fontId="6" fillId="0" borderId="11" xfId="2" applyNumberFormat="1" applyFont="1" applyFill="1" applyBorder="1" applyAlignment="1">
      <alignment horizontal="center" vertical="center" wrapText="1"/>
    </xf>
    <xf numFmtId="0" fontId="6" fillId="0" borderId="0" xfId="0" applyFont="1" applyAlignment="1">
      <alignment horizontal="center" wrapText="1"/>
    </xf>
    <xf numFmtId="0" fontId="20" fillId="0" borderId="0" xfId="0" applyFont="1" applyAlignment="1">
      <alignment horizontal="center" wrapText="1"/>
    </xf>
    <xf numFmtId="165" fontId="6" fillId="0" borderId="51" xfId="2" applyNumberFormat="1" applyFont="1" applyBorder="1" applyAlignment="1">
      <alignment horizontal="center" vertical="center" wrapText="1"/>
    </xf>
    <xf numFmtId="0" fontId="20" fillId="0" borderId="0" xfId="0" applyFont="1" applyAlignment="1">
      <alignment horizontal="center"/>
    </xf>
    <xf numFmtId="165" fontId="6" fillId="0" borderId="66" xfId="2" applyNumberFormat="1" applyFont="1" applyBorder="1" applyAlignment="1">
      <alignment horizontal="center" vertical="center" wrapText="1"/>
    </xf>
    <xf numFmtId="165" fontId="6" fillId="0" borderId="52" xfId="2" applyNumberFormat="1" applyFont="1" applyBorder="1" applyAlignment="1">
      <alignment horizontal="center" vertical="center" wrapText="1"/>
    </xf>
    <xf numFmtId="0" fontId="30" fillId="0" borderId="0" xfId="0" applyFont="1" applyAlignment="1">
      <alignment horizontal="left" wrapText="1"/>
    </xf>
    <xf numFmtId="165" fontId="6" fillId="0" borderId="64" xfId="2" applyNumberFormat="1" applyFont="1" applyBorder="1" applyAlignment="1">
      <alignment horizontal="center" vertical="center" wrapText="1"/>
    </xf>
    <xf numFmtId="165" fontId="6" fillId="0" borderId="53" xfId="2" applyNumberFormat="1" applyFont="1" applyBorder="1" applyAlignment="1">
      <alignment horizontal="center" vertical="center" wrapText="1"/>
    </xf>
    <xf numFmtId="165" fontId="6" fillId="0" borderId="65" xfId="2" applyNumberFormat="1" applyFont="1" applyBorder="1" applyAlignment="1">
      <alignment horizontal="center" vertical="center" wrapText="1"/>
    </xf>
    <xf numFmtId="165" fontId="6" fillId="0" borderId="12" xfId="2" applyNumberFormat="1" applyFont="1" applyBorder="1" applyAlignment="1">
      <alignment horizontal="center" vertical="center" wrapText="1"/>
    </xf>
    <xf numFmtId="0" fontId="9" fillId="0" borderId="15" xfId="0" applyFont="1" applyBorder="1" applyAlignment="1">
      <alignment horizontal="center" vertical="center" wrapText="1"/>
    </xf>
    <xf numFmtId="0" fontId="28" fillId="0" borderId="0" xfId="0" applyFont="1" applyAlignment="1">
      <alignment horizontal="left" vertical="center"/>
    </xf>
    <xf numFmtId="0" fontId="6" fillId="0" borderId="0" xfId="0" applyFont="1" applyAlignment="1">
      <alignment horizontal="left" vertical="center"/>
    </xf>
    <xf numFmtId="0" fontId="47" fillId="0" borderId="15" xfId="0" applyFont="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wrapText="1"/>
    </xf>
    <xf numFmtId="0" fontId="29" fillId="0" borderId="0" xfId="0" quotePrefix="1" applyFont="1" applyAlignment="1">
      <alignment vertical="center" wrapText="1"/>
    </xf>
    <xf numFmtId="0" fontId="29" fillId="0" borderId="0" xfId="0" applyFont="1" applyAlignment="1">
      <alignment vertical="center" wrapText="1"/>
    </xf>
    <xf numFmtId="0" fontId="77" fillId="0" borderId="0" xfId="0" applyFont="1" applyAlignment="1">
      <alignment horizontal="center" vertical="center" wrapText="1"/>
    </xf>
    <xf numFmtId="0" fontId="82" fillId="0" borderId="15" xfId="0" applyFont="1" applyBorder="1" applyAlignment="1">
      <alignment horizontal="center" vertical="center"/>
    </xf>
    <xf numFmtId="0" fontId="82" fillId="0" borderId="15" xfId="7" applyFont="1" applyBorder="1" applyAlignment="1">
      <alignment horizontal="center" vertical="center" wrapText="1"/>
    </xf>
    <xf numFmtId="0" fontId="82" fillId="0" borderId="15" xfId="7" applyFont="1" applyBorder="1" applyAlignment="1">
      <alignment horizontal="left" vertical="center" wrapText="1"/>
    </xf>
    <xf numFmtId="0" fontId="82" fillId="0" borderId="42" xfId="7" applyFont="1" applyBorder="1" applyAlignment="1">
      <alignment horizontal="center" vertical="center" wrapText="1"/>
    </xf>
    <xf numFmtId="0" fontId="82" fillId="0" borderId="43" xfId="7" applyFont="1" applyBorder="1" applyAlignment="1">
      <alignment horizontal="center" vertical="center" wrapText="1"/>
    </xf>
    <xf numFmtId="0" fontId="82" fillId="0" borderId="44" xfId="7" applyFont="1" applyBorder="1" applyAlignment="1">
      <alignment horizontal="center" vertical="center" wrapText="1"/>
    </xf>
    <xf numFmtId="0" fontId="67" fillId="0" borderId="15" xfId="7" applyFont="1" applyBorder="1" applyAlignment="1">
      <alignment horizontal="center" vertical="center" wrapText="1"/>
    </xf>
    <xf numFmtId="0" fontId="67" fillId="0" borderId="45" xfId="7" applyFont="1" applyBorder="1" applyAlignment="1">
      <alignment horizontal="center" vertical="center" wrapText="1"/>
    </xf>
    <xf numFmtId="0" fontId="67" fillId="0" borderId="83" xfId="7" applyFont="1" applyBorder="1" applyAlignment="1">
      <alignment horizontal="center" vertical="center" wrapText="1"/>
    </xf>
    <xf numFmtId="0" fontId="67" fillId="0" borderId="46" xfId="7" applyFont="1" applyBorder="1" applyAlignment="1">
      <alignment horizontal="center" vertical="center" wrapText="1"/>
    </xf>
    <xf numFmtId="0" fontId="67" fillId="0" borderId="47" xfId="7" applyFont="1" applyBorder="1" applyAlignment="1">
      <alignment horizontal="center" vertical="center" wrapText="1"/>
    </xf>
    <xf numFmtId="0" fontId="67" fillId="0" borderId="40" xfId="7" applyFont="1" applyBorder="1" applyAlignment="1">
      <alignment horizontal="center" vertical="center" wrapText="1"/>
    </xf>
    <xf numFmtId="0" fontId="67" fillId="0" borderId="48" xfId="7" applyFont="1" applyBorder="1" applyAlignment="1">
      <alignment horizontal="center" vertical="center" wrapText="1"/>
    </xf>
    <xf numFmtId="0" fontId="67" fillId="0" borderId="42" xfId="7" applyFont="1" applyBorder="1" applyAlignment="1">
      <alignment horizontal="center" vertical="center" wrapText="1"/>
    </xf>
    <xf numFmtId="0" fontId="67" fillId="0" borderId="43" xfId="7" applyFont="1" applyBorder="1" applyAlignment="1">
      <alignment horizontal="center" vertical="center" wrapText="1"/>
    </xf>
    <xf numFmtId="0" fontId="67" fillId="0" borderId="44" xfId="7" applyFont="1" applyBorder="1" applyAlignment="1">
      <alignment horizontal="center" vertical="center" wrapText="1"/>
    </xf>
    <xf numFmtId="0" fontId="67" fillId="12" borderId="42" xfId="7" applyFont="1" applyFill="1" applyBorder="1" applyAlignment="1">
      <alignment horizontal="left" vertical="center" wrapText="1"/>
    </xf>
    <xf numFmtId="0" fontId="67" fillId="12" borderId="43" xfId="7" applyFont="1" applyFill="1" applyBorder="1" applyAlignment="1">
      <alignment horizontal="left" vertical="center" wrapText="1"/>
    </xf>
    <xf numFmtId="0" fontId="67" fillId="12" borderId="44" xfId="7" applyFont="1" applyFill="1" applyBorder="1" applyAlignment="1">
      <alignment horizontal="left" vertical="center" wrapText="1"/>
    </xf>
    <xf numFmtId="0" fontId="82" fillId="0" borderId="42" xfId="7" applyFont="1" applyBorder="1" applyAlignment="1">
      <alignment horizontal="left" vertical="center" wrapText="1"/>
    </xf>
    <xf numFmtId="0" fontId="82" fillId="0" borderId="43" xfId="7" applyFont="1" applyBorder="1" applyAlignment="1">
      <alignment horizontal="left" vertical="center" wrapText="1"/>
    </xf>
    <xf numFmtId="0" fontId="82" fillId="0" borderId="44" xfId="7" applyFont="1" applyBorder="1" applyAlignment="1">
      <alignment horizontal="left" vertical="center" wrapText="1"/>
    </xf>
    <xf numFmtId="0" fontId="67" fillId="14" borderId="42" xfId="7" applyFont="1" applyFill="1" applyBorder="1" applyAlignment="1">
      <alignment horizontal="left" vertical="center" wrapText="1"/>
    </xf>
    <xf numFmtId="0" fontId="67" fillId="14" borderId="43" xfId="7" applyFont="1" applyFill="1" applyBorder="1" applyAlignment="1">
      <alignment horizontal="left" vertical="center" wrapText="1"/>
    </xf>
    <xf numFmtId="0" fontId="67" fillId="14" borderId="44" xfId="7" applyFont="1" applyFill="1" applyBorder="1" applyAlignment="1">
      <alignment horizontal="left" vertical="center" wrapText="1"/>
    </xf>
    <xf numFmtId="0" fontId="67" fillId="13" borderId="42" xfId="7" applyFont="1" applyFill="1" applyBorder="1" applyAlignment="1">
      <alignment horizontal="left" vertical="center" wrapText="1"/>
    </xf>
    <xf numFmtId="0" fontId="67" fillId="13" borderId="43" xfId="7" applyFont="1" applyFill="1" applyBorder="1" applyAlignment="1">
      <alignment horizontal="left" vertical="center" wrapText="1"/>
    </xf>
    <xf numFmtId="0" fontId="67" fillId="13" borderId="44" xfId="7" applyFont="1" applyFill="1" applyBorder="1" applyAlignment="1">
      <alignment horizontal="left" vertical="center" wrapText="1"/>
    </xf>
    <xf numFmtId="0" fontId="82" fillId="3" borderId="42" xfId="7" applyFont="1" applyFill="1" applyBorder="1" applyAlignment="1">
      <alignment horizontal="left" vertical="center" wrapText="1"/>
    </xf>
    <xf numFmtId="0" fontId="82" fillId="3" borderId="43" xfId="7" applyFont="1" applyFill="1" applyBorder="1" applyAlignment="1">
      <alignment horizontal="left" vertical="center" wrapText="1"/>
    </xf>
    <xf numFmtId="0" fontId="82" fillId="3" borderId="44" xfId="7" applyFont="1" applyFill="1" applyBorder="1" applyAlignment="1">
      <alignment horizontal="left" vertical="center" wrapText="1"/>
    </xf>
    <xf numFmtId="0" fontId="67" fillId="3" borderId="15" xfId="7" applyFont="1" applyFill="1" applyBorder="1" applyAlignment="1">
      <alignment horizontal="center" vertical="center" wrapText="1"/>
    </xf>
    <xf numFmtId="0" fontId="67" fillId="3" borderId="41" xfId="0" applyFont="1" applyFill="1" applyBorder="1" applyAlignment="1">
      <alignment horizontal="center" vertical="center" wrapText="1"/>
    </xf>
    <xf numFmtId="0" fontId="67" fillId="3" borderId="11" xfId="0" applyFont="1" applyFill="1" applyBorder="1" applyAlignment="1">
      <alignment horizontal="center" vertical="center" wrapText="1"/>
    </xf>
    <xf numFmtId="0" fontId="67" fillId="0" borderId="41" xfId="7" applyFont="1" applyBorder="1" applyAlignment="1">
      <alignment horizontal="center" vertical="center" wrapText="1"/>
    </xf>
    <xf numFmtId="0" fontId="67" fillId="0" borderId="11" xfId="7" applyFont="1" applyBorder="1" applyAlignment="1">
      <alignment horizontal="center" vertical="center" wrapText="1"/>
    </xf>
    <xf numFmtId="0" fontId="67" fillId="0" borderId="42" xfId="0" applyFont="1" applyBorder="1" applyAlignment="1">
      <alignment horizontal="center" vertical="center"/>
    </xf>
    <xf numFmtId="0" fontId="67" fillId="0" borderId="44" xfId="0" applyFont="1" applyBorder="1" applyAlignment="1">
      <alignment horizontal="center" vertical="center"/>
    </xf>
    <xf numFmtId="0" fontId="67" fillId="0" borderId="12" xfId="7" applyFont="1" applyBorder="1" applyAlignment="1">
      <alignment horizontal="center" vertical="center" wrapText="1"/>
    </xf>
    <xf numFmtId="0" fontId="67" fillId="0" borderId="43" xfId="0" applyFont="1" applyBorder="1" applyAlignment="1">
      <alignment horizontal="center" vertical="center"/>
    </xf>
    <xf numFmtId="0" fontId="67" fillId="3" borderId="15" xfId="0" applyFont="1" applyFill="1" applyBorder="1" applyAlignment="1">
      <alignment horizontal="center" vertical="center" wrapText="1"/>
    </xf>
    <xf numFmtId="0" fontId="82" fillId="3" borderId="15" xfId="0" applyFont="1" applyFill="1" applyBorder="1" applyAlignment="1">
      <alignment horizontal="center" vertical="center" wrapText="1"/>
    </xf>
    <xf numFmtId="0" fontId="67" fillId="0" borderId="15" xfId="0" applyFont="1" applyBorder="1" applyAlignment="1">
      <alignment horizontal="center" vertical="center"/>
    </xf>
    <xf numFmtId="0" fontId="82" fillId="0" borderId="42" xfId="0" applyFont="1" applyBorder="1" applyAlignment="1">
      <alignment horizontal="center" vertical="center"/>
    </xf>
    <xf numFmtId="0" fontId="82" fillId="0" borderId="43" xfId="0" applyFont="1" applyBorder="1" applyAlignment="1">
      <alignment horizontal="center" vertical="center"/>
    </xf>
    <xf numFmtId="0" fontId="82" fillId="0" borderId="44" xfId="0" applyFont="1" applyBorder="1" applyAlignment="1">
      <alignment horizontal="center" vertical="center"/>
    </xf>
    <xf numFmtId="0" fontId="67" fillId="12" borderId="42" xfId="0" applyFont="1" applyFill="1" applyBorder="1" applyAlignment="1">
      <alignment horizontal="left" vertical="center"/>
    </xf>
    <xf numFmtId="0" fontId="67" fillId="12" borderId="43" xfId="0" applyFont="1" applyFill="1" applyBorder="1" applyAlignment="1">
      <alignment horizontal="left" vertical="center"/>
    </xf>
    <xf numFmtId="0" fontId="67" fillId="12" borderId="44" xfId="0" applyFont="1" applyFill="1" applyBorder="1" applyAlignment="1">
      <alignment horizontal="left" vertical="center"/>
    </xf>
    <xf numFmtId="0" fontId="82" fillId="3" borderId="15" xfId="7" applyFont="1" applyFill="1" applyBorder="1" applyAlignment="1">
      <alignment horizontal="center" vertical="center"/>
    </xf>
    <xf numFmtId="0" fontId="82" fillId="3" borderId="42" xfId="7" applyFont="1" applyFill="1" applyBorder="1" applyAlignment="1">
      <alignment horizontal="center" vertical="center"/>
    </xf>
    <xf numFmtId="0" fontId="82" fillId="3" borderId="43" xfId="7" applyFont="1" applyFill="1" applyBorder="1" applyAlignment="1">
      <alignment horizontal="center" vertical="center"/>
    </xf>
    <xf numFmtId="0" fontId="82" fillId="3" borderId="44" xfId="7" applyFont="1" applyFill="1" applyBorder="1" applyAlignment="1">
      <alignment horizontal="center" vertical="center"/>
    </xf>
    <xf numFmtId="0" fontId="67" fillId="0" borderId="0" xfId="7" applyFont="1" applyAlignment="1">
      <alignment horizontal="center" vertical="center"/>
    </xf>
    <xf numFmtId="0" fontId="42" fillId="0" borderId="0" xfId="7" applyFont="1" applyAlignment="1">
      <alignment horizontal="center" vertical="center"/>
    </xf>
    <xf numFmtId="0" fontId="49" fillId="0" borderId="0" xfId="7" applyFont="1" applyAlignment="1">
      <alignment horizontal="center" vertical="center"/>
    </xf>
    <xf numFmtId="0" fontId="86" fillId="0" borderId="0" xfId="7" applyFont="1" applyAlignment="1">
      <alignment horizontal="center" vertical="center"/>
    </xf>
    <xf numFmtId="0" fontId="67" fillId="12" borderId="42" xfId="7" applyFont="1" applyFill="1" applyBorder="1" applyAlignment="1">
      <alignment horizontal="left" vertical="center"/>
    </xf>
    <xf numFmtId="0" fontId="67" fillId="12" borderId="43" xfId="7" applyFont="1" applyFill="1" applyBorder="1" applyAlignment="1">
      <alignment horizontal="left" vertical="center"/>
    </xf>
    <xf numFmtId="0" fontId="67" fillId="12" borderId="44" xfId="7" applyFont="1" applyFill="1" applyBorder="1" applyAlignment="1">
      <alignment horizontal="left" vertical="center"/>
    </xf>
    <xf numFmtId="0" fontId="67" fillId="0" borderId="41" xfId="7" applyFont="1" applyBorder="1" applyAlignment="1">
      <alignment horizontal="center" vertical="center"/>
    </xf>
    <xf numFmtId="0" fontId="67" fillId="0" borderId="11" xfId="7" applyFont="1" applyBorder="1" applyAlignment="1">
      <alignment horizontal="center" vertical="center"/>
    </xf>
    <xf numFmtId="0" fontId="67" fillId="5" borderId="15" xfId="7" applyFont="1" applyFill="1" applyBorder="1" applyAlignment="1">
      <alignment horizontal="center" vertical="center" wrapText="1"/>
    </xf>
    <xf numFmtId="0" fontId="67" fillId="0" borderId="15" xfId="7" applyFont="1" applyBorder="1" applyAlignment="1">
      <alignment horizontal="center" vertical="center"/>
    </xf>
    <xf numFmtId="0" fontId="67" fillId="0" borderId="45" xfId="7" applyFont="1" applyBorder="1" applyAlignment="1">
      <alignment horizontal="center" vertical="center"/>
    </xf>
    <xf numFmtId="0" fontId="67" fillId="0" borderId="83" xfId="7" applyFont="1" applyBorder="1" applyAlignment="1">
      <alignment horizontal="center" vertical="center"/>
    </xf>
    <xf numFmtId="0" fontId="67" fillId="0" borderId="46" xfId="7" applyFont="1" applyBorder="1" applyAlignment="1">
      <alignment horizontal="center" vertical="center"/>
    </xf>
    <xf numFmtId="0" fontId="67" fillId="0" borderId="47" xfId="7" applyFont="1" applyBorder="1" applyAlignment="1">
      <alignment horizontal="center" vertical="center"/>
    </xf>
    <xf numFmtId="0" fontId="67" fillId="0" borderId="40" xfId="7" applyFont="1" applyBorder="1" applyAlignment="1">
      <alignment horizontal="center" vertical="center"/>
    </xf>
    <xf numFmtId="0" fontId="67" fillId="0" borderId="48" xfId="7" applyFont="1" applyBorder="1" applyAlignment="1">
      <alignment horizontal="center" vertical="center"/>
    </xf>
    <xf numFmtId="0" fontId="67" fillId="0" borderId="42" xfId="7" applyFont="1" applyBorder="1" applyAlignment="1">
      <alignment horizontal="left" vertical="center" wrapText="1"/>
    </xf>
    <xf numFmtId="0" fontId="67" fillId="0" borderId="43" xfId="7" applyFont="1" applyBorder="1" applyAlignment="1">
      <alignment horizontal="left" vertical="center" wrapText="1"/>
    </xf>
    <xf numFmtId="0" fontId="67" fillId="0" borderId="44" xfId="7" applyFont="1" applyBorder="1" applyAlignment="1">
      <alignment horizontal="left" vertical="center" wrapText="1"/>
    </xf>
    <xf numFmtId="0" fontId="67" fillId="3" borderId="42" xfId="7" applyFont="1" applyFill="1" applyBorder="1" applyAlignment="1">
      <alignment horizontal="left" vertical="center" wrapText="1"/>
    </xf>
    <xf numFmtId="0" fontId="67" fillId="3" borderId="43" xfId="7" applyFont="1" applyFill="1" applyBorder="1" applyAlignment="1">
      <alignment horizontal="left" vertical="center" wrapText="1"/>
    </xf>
    <xf numFmtId="0" fontId="67" fillId="3" borderId="44" xfId="7" applyFont="1" applyFill="1" applyBorder="1" applyAlignment="1">
      <alignment horizontal="left" vertical="center" wrapText="1"/>
    </xf>
    <xf numFmtId="0" fontId="67" fillId="3" borderId="42" xfId="7" applyFont="1" applyFill="1" applyBorder="1" applyAlignment="1">
      <alignment horizontal="left" vertical="center"/>
    </xf>
    <xf numFmtId="0" fontId="67" fillId="3" borderId="43" xfId="7" applyFont="1" applyFill="1" applyBorder="1" applyAlignment="1">
      <alignment horizontal="left" vertical="center"/>
    </xf>
    <xf numFmtId="0" fontId="67" fillId="3" borderId="44" xfId="7" applyFont="1" applyFill="1" applyBorder="1" applyAlignment="1">
      <alignment horizontal="left" vertical="center"/>
    </xf>
    <xf numFmtId="0" fontId="82" fillId="3" borderId="41" xfId="0" applyFont="1" applyFill="1" applyBorder="1" applyAlignment="1">
      <alignment horizontal="center" vertical="center" wrapText="1"/>
    </xf>
    <xf numFmtId="0" fontId="82" fillId="3" borderId="12" xfId="0" applyFont="1" applyFill="1" applyBorder="1" applyAlignment="1">
      <alignment horizontal="center" vertical="center" wrapText="1"/>
    </xf>
    <xf numFmtId="0" fontId="82" fillId="3" borderId="11" xfId="0" applyFont="1" applyFill="1" applyBorder="1" applyAlignment="1">
      <alignment horizontal="center" vertical="center" wrapText="1"/>
    </xf>
    <xf numFmtId="0" fontId="82" fillId="3" borderId="41" xfId="7" quotePrefix="1" applyFont="1" applyFill="1" applyBorder="1" applyAlignment="1">
      <alignment horizontal="center" vertical="center"/>
    </xf>
    <xf numFmtId="0" fontId="82" fillId="3" borderId="12" xfId="7" quotePrefix="1" applyFont="1" applyFill="1" applyBorder="1" applyAlignment="1">
      <alignment horizontal="center" vertical="center"/>
    </xf>
    <xf numFmtId="0" fontId="82" fillId="3" borderId="11" xfId="7" quotePrefix="1" applyFont="1" applyFill="1" applyBorder="1" applyAlignment="1">
      <alignment horizontal="center" vertical="center"/>
    </xf>
    <xf numFmtId="0" fontId="36" fillId="0" borderId="0" xfId="0" applyFont="1" applyAlignment="1">
      <alignment horizontal="right" vertical="center"/>
    </xf>
    <xf numFmtId="0" fontId="67" fillId="0" borderId="0" xfId="0" applyFont="1" applyAlignment="1">
      <alignment horizontal="center" vertical="center" wrapText="1"/>
    </xf>
    <xf numFmtId="0" fontId="68" fillId="0" borderId="0" xfId="0" applyFont="1" applyAlignment="1">
      <alignment horizontal="center" vertical="center" wrapText="1"/>
    </xf>
    <xf numFmtId="0" fontId="49" fillId="0" borderId="0" xfId="0" applyFont="1" applyAlignment="1">
      <alignment horizontal="center" vertical="center"/>
    </xf>
    <xf numFmtId="164" fontId="29" fillId="0" borderId="15" xfId="8" applyFont="1" applyBorder="1" applyAlignment="1">
      <alignment horizontal="center" vertical="center" wrapText="1"/>
    </xf>
    <xf numFmtId="165" fontId="29" fillId="0" borderId="15" xfId="2" applyNumberFormat="1" applyFont="1" applyBorder="1"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10" applyFont="1" applyAlignment="1">
      <alignment horizontal="center" vertical="center"/>
    </xf>
    <xf numFmtId="0" fontId="33" fillId="0" borderId="0" xfId="10" applyFont="1" applyAlignment="1">
      <alignment horizontal="center" vertical="center" wrapText="1"/>
    </xf>
    <xf numFmtId="0" fontId="49" fillId="0" borderId="0" xfId="10" applyFont="1" applyAlignment="1">
      <alignment horizontal="center" vertical="center" wrapText="1"/>
    </xf>
    <xf numFmtId="0" fontId="49" fillId="0" borderId="40" xfId="10" applyFont="1" applyBorder="1" applyAlignment="1">
      <alignment horizontal="center" vertical="center"/>
    </xf>
    <xf numFmtId="0" fontId="44" fillId="0" borderId="0" xfId="10" applyFont="1" applyAlignment="1">
      <alignment horizontal="center" vertical="center" wrapText="1"/>
    </xf>
    <xf numFmtId="0" fontId="34" fillId="0" borderId="0" xfId="9" applyFont="1" applyAlignment="1">
      <alignment horizontal="center" vertical="center"/>
    </xf>
    <xf numFmtId="0" fontId="33" fillId="0" borderId="0" xfId="9" applyFont="1" applyAlignment="1">
      <alignment horizontal="center"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50" fillId="0" borderId="0" xfId="0" applyFont="1" applyAlignment="1">
      <alignment horizontal="center" vertical="center"/>
    </xf>
    <xf numFmtId="0" fontId="38" fillId="0" borderId="0" xfId="0" applyFont="1" applyAlignment="1">
      <alignment horizontal="right" vertical="center" wrapText="1"/>
    </xf>
    <xf numFmtId="0" fontId="45" fillId="0" borderId="0" xfId="0" applyFont="1" applyAlignment="1">
      <alignment horizontal="left" vertical="center" wrapText="1"/>
    </xf>
    <xf numFmtId="0" fontId="33" fillId="0" borderId="0" xfId="0" applyFont="1" applyAlignment="1">
      <alignment horizontal="right" vertical="center"/>
    </xf>
    <xf numFmtId="0" fontId="44" fillId="0" borderId="0" xfId="0" applyFont="1" applyAlignment="1">
      <alignment horizontal="right" vertical="center"/>
    </xf>
    <xf numFmtId="0" fontId="33" fillId="0" borderId="0" xfId="0" applyFont="1" applyAlignment="1">
      <alignment horizontal="center" vertical="center" wrapText="1"/>
    </xf>
    <xf numFmtId="0" fontId="2" fillId="0" borderId="0" xfId="0" applyFont="1" applyAlignment="1">
      <alignment horizontal="center" vertical="center" wrapText="1"/>
    </xf>
    <xf numFmtId="0" fontId="82" fillId="3" borderId="0" xfId="6" applyFont="1" applyFill="1" applyAlignment="1">
      <alignment horizontal="center" wrapText="1"/>
    </xf>
    <xf numFmtId="0" fontId="85" fillId="3" borderId="0" xfId="6" applyFont="1" applyFill="1" applyAlignment="1">
      <alignment horizontal="center" wrapText="1"/>
    </xf>
    <xf numFmtId="0" fontId="86" fillId="3" borderId="0" xfId="6" applyFont="1" applyFill="1" applyAlignment="1">
      <alignment horizontal="center" vertical="center" wrapText="1"/>
    </xf>
    <xf numFmtId="0" fontId="87" fillId="3" borderId="0" xfId="6" applyFont="1" applyFill="1" applyAlignment="1">
      <alignment horizontal="center" vertical="center" wrapText="1"/>
    </xf>
    <xf numFmtId="3" fontId="67" fillId="3" borderId="41" xfId="6" applyNumberFormat="1" applyFont="1" applyFill="1" applyBorder="1" applyAlignment="1">
      <alignment horizontal="center" vertical="center" wrapText="1"/>
    </xf>
    <xf numFmtId="3" fontId="67" fillId="3" borderId="11" xfId="6" applyNumberFormat="1" applyFont="1" applyFill="1" applyBorder="1" applyAlignment="1">
      <alignment horizontal="center" vertical="center" wrapText="1"/>
    </xf>
    <xf numFmtId="0" fontId="67" fillId="3" borderId="41" xfId="6" applyFont="1" applyFill="1" applyBorder="1" applyAlignment="1">
      <alignment horizontal="center" vertical="center" wrapText="1"/>
    </xf>
    <xf numFmtId="0" fontId="67" fillId="3" borderId="11" xfId="6" applyFont="1" applyFill="1" applyBorder="1" applyAlignment="1">
      <alignment horizontal="center" vertical="center" wrapText="1"/>
    </xf>
    <xf numFmtId="3" fontId="83" fillId="3" borderId="42" xfId="6" applyNumberFormat="1" applyFont="1" applyFill="1" applyBorder="1" applyAlignment="1">
      <alignment horizontal="center" vertical="center" wrapText="1"/>
    </xf>
    <xf numFmtId="3" fontId="83" fillId="3" borderId="44" xfId="6" applyNumberFormat="1" applyFont="1" applyFill="1" applyBorder="1" applyAlignment="1">
      <alignment horizontal="center" vertical="center" wrapText="1"/>
    </xf>
    <xf numFmtId="0" fontId="83" fillId="3" borderId="42" xfId="6" applyFont="1" applyFill="1" applyBorder="1" applyAlignment="1">
      <alignment horizontal="center" vertical="center" wrapText="1"/>
    </xf>
    <xf numFmtId="0" fontId="83" fillId="3" borderId="43" xfId="6" applyFont="1" applyFill="1" applyBorder="1" applyAlignment="1">
      <alignment horizontal="center" vertical="center" wrapText="1"/>
    </xf>
  </cellXfs>
  <cellStyles count="11">
    <cellStyle name="Comma" xfId="1" builtinId="3"/>
    <cellStyle name="Comma [0]" xfId="8" builtinId="6"/>
    <cellStyle name="Comma 2" xfId="2" xr:uid="{00000000-0005-0000-0000-000002000000}"/>
    <cellStyle name="Normal" xfId="0" builtinId="0"/>
    <cellStyle name="Normal 2" xfId="7" xr:uid="{00000000-0005-0000-0000-000004000000}"/>
    <cellStyle name="Normal 2 2" xfId="6" xr:uid="{00000000-0005-0000-0000-000005000000}"/>
    <cellStyle name="Normal 3" xfId="9" xr:uid="{00000000-0005-0000-0000-000006000000}"/>
    <cellStyle name="Normal 3 3" xfId="10" xr:uid="{2BBF7CA0-7F27-AD4E-B744-869485045500}"/>
    <cellStyle name="Normal 5" xfId="3" xr:uid="{00000000-0005-0000-0000-000007000000}"/>
    <cellStyle name="Normal 6" xfId="4" xr:uid="{00000000-0005-0000-0000-000008000000}"/>
    <cellStyle name="Normal 8"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A0C78ECE-F8C3-4295-BC35-5FE592614B34}"/>
            </a:ext>
          </a:extLst>
        </xdr:cNvPr>
        <xdr:cNvSpPr>
          <a:spLocks noChangeShapeType="1"/>
        </xdr:cNvSpPr>
      </xdr:nvSpPr>
      <xdr:spPr bwMode="auto">
        <a:xfrm>
          <a:off x="1945981" y="858610"/>
          <a:ext cx="12106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EE15E972-0EEF-4BAA-B231-35D39A8FAD4B}"/>
            </a:ext>
          </a:extLst>
        </xdr:cNvPr>
        <xdr:cNvSpPr>
          <a:spLocks noChangeShapeType="1"/>
        </xdr:cNvSpPr>
      </xdr:nvSpPr>
      <xdr:spPr bwMode="auto">
        <a:xfrm flipV="1">
          <a:off x="6747511" y="855649"/>
          <a:ext cx="2335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2881</xdr:colOff>
      <xdr:row>4</xdr:row>
      <xdr:rowOff>29935</xdr:rowOff>
    </xdr:from>
    <xdr:to>
      <xdr:col>3</xdr:col>
      <xdr:colOff>499144</xdr:colOff>
      <xdr:row>4</xdr:row>
      <xdr:rowOff>29935</xdr:rowOff>
    </xdr:to>
    <xdr:sp macro="" textlink="">
      <xdr:nvSpPr>
        <xdr:cNvPr id="4" name="Line 3">
          <a:extLst>
            <a:ext uri="{FF2B5EF4-FFF2-40B4-BE49-F238E27FC236}">
              <a16:creationId xmlns:a16="http://schemas.microsoft.com/office/drawing/2014/main" id="{AA843815-BEC6-44C7-9193-B0445AD68A6C}"/>
            </a:ext>
          </a:extLst>
        </xdr:cNvPr>
        <xdr:cNvSpPr>
          <a:spLocks noChangeShapeType="1"/>
        </xdr:cNvSpPr>
      </xdr:nvSpPr>
      <xdr:spPr bwMode="auto">
        <a:xfrm>
          <a:off x="1945981" y="858610"/>
          <a:ext cx="12106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5" name="Line 4">
          <a:extLst>
            <a:ext uri="{FF2B5EF4-FFF2-40B4-BE49-F238E27FC236}">
              <a16:creationId xmlns:a16="http://schemas.microsoft.com/office/drawing/2014/main" id="{D4C7C418-3086-4A45-A0F5-5AD44AD2B32E}"/>
            </a:ext>
          </a:extLst>
        </xdr:cNvPr>
        <xdr:cNvSpPr>
          <a:spLocks noChangeShapeType="1"/>
        </xdr:cNvSpPr>
      </xdr:nvSpPr>
      <xdr:spPr bwMode="auto">
        <a:xfrm flipV="1">
          <a:off x="6747511" y="855649"/>
          <a:ext cx="2335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671188</xdr:colOff>
      <xdr:row>4</xdr:row>
      <xdr:rowOff>9511</xdr:rowOff>
    </xdr:from>
    <xdr:to>
      <xdr:col>11</xdr:col>
      <xdr:colOff>235527</xdr:colOff>
      <xdr:row>4</xdr:row>
      <xdr:rowOff>9511</xdr:rowOff>
    </xdr:to>
    <xdr:sp macro="" textlink="">
      <xdr:nvSpPr>
        <xdr:cNvPr id="6" name="Line 4">
          <a:extLst>
            <a:ext uri="{FF2B5EF4-FFF2-40B4-BE49-F238E27FC236}">
              <a16:creationId xmlns:a16="http://schemas.microsoft.com/office/drawing/2014/main" id="{397C1C4C-B765-774A-B20F-862606B9D35A}"/>
            </a:ext>
          </a:extLst>
        </xdr:cNvPr>
        <xdr:cNvSpPr>
          <a:spLocks noChangeShapeType="1"/>
        </xdr:cNvSpPr>
      </xdr:nvSpPr>
      <xdr:spPr bwMode="auto">
        <a:xfrm>
          <a:off x="11682088" y="936611"/>
          <a:ext cx="20154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47065</xdr:colOff>
      <xdr:row>4</xdr:row>
      <xdr:rowOff>61953</xdr:rowOff>
    </xdr:from>
    <xdr:to>
      <xdr:col>4</xdr:col>
      <xdr:colOff>1408848</xdr:colOff>
      <xdr:row>4</xdr:row>
      <xdr:rowOff>61953</xdr:rowOff>
    </xdr:to>
    <xdr:sp macro="" textlink="">
      <xdr:nvSpPr>
        <xdr:cNvPr id="7" name="Line 3">
          <a:extLst>
            <a:ext uri="{FF2B5EF4-FFF2-40B4-BE49-F238E27FC236}">
              <a16:creationId xmlns:a16="http://schemas.microsoft.com/office/drawing/2014/main" id="{168B0665-D114-4748-8687-100709E9FA4D}"/>
            </a:ext>
          </a:extLst>
        </xdr:cNvPr>
        <xdr:cNvSpPr>
          <a:spLocks noChangeShapeType="1"/>
        </xdr:cNvSpPr>
      </xdr:nvSpPr>
      <xdr:spPr bwMode="auto">
        <a:xfrm>
          <a:off x="3120465" y="989053"/>
          <a:ext cx="289848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2</xdr:row>
      <xdr:rowOff>28575</xdr:rowOff>
    </xdr:from>
    <xdr:to>
      <xdr:col>1</xdr:col>
      <xdr:colOff>1543050</xdr:colOff>
      <xdr:row>2</xdr:row>
      <xdr:rowOff>38100</xdr:rowOff>
    </xdr:to>
    <xdr:cxnSp macro="">
      <xdr:nvCxnSpPr>
        <xdr:cNvPr id="2" name="Straight Connector 1">
          <a:extLst>
            <a:ext uri="{FF2B5EF4-FFF2-40B4-BE49-F238E27FC236}">
              <a16:creationId xmlns:a16="http://schemas.microsoft.com/office/drawing/2014/main" id="{9D187A0F-3A6B-C640-9B96-31301428B25C}"/>
            </a:ext>
          </a:extLst>
        </xdr:cNvPr>
        <xdr:cNvCxnSpPr/>
      </xdr:nvCxnSpPr>
      <xdr:spPr>
        <a:xfrm flipV="1">
          <a:off x="660400" y="43497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2</xdr:row>
      <xdr:rowOff>28575</xdr:rowOff>
    </xdr:from>
    <xdr:to>
      <xdr:col>1</xdr:col>
      <xdr:colOff>1543050</xdr:colOff>
      <xdr:row>2</xdr:row>
      <xdr:rowOff>38100</xdr:rowOff>
    </xdr:to>
    <xdr:cxnSp macro="">
      <xdr:nvCxnSpPr>
        <xdr:cNvPr id="2" name="Straight Connector 1">
          <a:extLst>
            <a:ext uri="{FF2B5EF4-FFF2-40B4-BE49-F238E27FC236}">
              <a16:creationId xmlns:a16="http://schemas.microsoft.com/office/drawing/2014/main" id="{54629CD8-AB9F-4BA7-897C-6997D832458B}"/>
            </a:ext>
          </a:extLst>
        </xdr:cNvPr>
        <xdr:cNvCxnSpPr/>
      </xdr:nvCxnSpPr>
      <xdr:spPr>
        <a:xfrm flipV="1">
          <a:off x="666750" y="42862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0Tran%20Thu%20Lien/5.2.%20Ke%20hoach%20-%20Nam%20hoc%20hang%20nam/2022%20Ke%20hoach%20tai%20chinh/2022%20Ke%20hoach%20Quyet%20dinh%20-%20Cong%20van%20-%20Thong%20bao%20-%20Huong%20dan/TONG%20HOP%20KE%20HOACH%20TOAN%20TRUONG%202022%20ban%20ngay%2008.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0Tran%20Thu%20Lien/5.2.%20Ke%20hoach%20-%20Nam%20hoc%20hang%20nam/2022%20Xay%20dung%20ke%20hoach%202023/Phu%20luc%20tong%20hop%20-%20Danh%20cho%20cac%20don%20vi%20tham%20di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KE HOACH TOAN TRUONG"/>
      <sheetName val="Bieu 1 - Tong hop"/>
      <sheetName val="Bieu 1 - Toan truong"/>
      <sheetName val="Bieu 1 - khoi nganh - bac hoc"/>
      <sheetName val="Bieu 2 - Tin chỉ đăng ky"/>
      <sheetName val="Bieu 3- Giờ đảm nhiệm"/>
      <sheetName val="Bieu 2 - 3 doi sanh"/>
      <sheetName val="Bieu 4 - Thu gon"/>
      <sheetName val="Bieu 4 - THTN"/>
      <sheetName val="Bieu 5 - Cong tac ĐBCL"/>
      <sheetName val="Bieu 6 - Thu gon"/>
      <sheetName val="Bieu 6 - Mua sam VPP SC"/>
      <sheetName val="Bieu 7 - KH Can bo"/>
      <sheetName val="Bieu 6 - TCCB Tuyen moi"/>
      <sheetName val="Bieu 6 - Nghi huu"/>
      <sheetName val="Bieu 6 Thai san - nghi phep"/>
      <sheetName val="Bieu 6 - Dao tao"/>
      <sheetName val="Bieu 6 - DT BD"/>
      <sheetName val="Bieu 6 - Tap huan"/>
      <sheetName val="Bieu 6 - Chuc danh"/>
      <sheetName val="Bieu 6 - ALL"/>
      <sheetName val="Bieu 8 - KH NCKH ve KP"/>
      <sheetName val="Bieu 7 - DE TAI BO"/>
      <sheetName val="Bieu 7 - De tai Ky HT"/>
      <sheetName val="Bieu 7 De tai Truong"/>
      <sheetName val="Bieu 7 - Giao trinh"/>
      <sheetName val="Bieu 7 - De tai NCKH SV"/>
      <sheetName val="Bieu 7- Cong bo"/>
      <sheetName val="Bieu 7 - NCKH khac"/>
      <sheetName val="Bieu 8 - BD ngan han"/>
      <sheetName val="Bieu 7 - Hoi nghi hoi thao"/>
      <sheetName val="Bieu 7 Hoat dong khac"/>
      <sheetName val="Bieu 9 - KH xuat ban"/>
      <sheetName val="Bieu 9 - Xuat ban"/>
      <sheetName val="Bieu 9 - Tong thu"/>
      <sheetName val="Bieu 9 - Thu theo don vi"/>
      <sheetName val="Bieu 10 Chi theo don vi"/>
      <sheetName val="Bieu 10 Tong chi"/>
      <sheetName val="Bieu 11 - Chenh lech thu chi"/>
      <sheetName val="So lieu thu theo mau HĐT"/>
      <sheetName val="So lieu chi theo mau HĐT"/>
      <sheetName val="tong hop thu chi mau HDT"/>
    </sheetNames>
    <sheetDataSet>
      <sheetData sheetId="0" refreshError="1"/>
      <sheetData sheetId="1" refreshError="1"/>
      <sheetData sheetId="2" refreshError="1">
        <row r="68">
          <cell r="F68">
            <v>123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bieu 1"/>
      <sheetName val="Tong hop bieu 1 duoi DH"/>
      <sheetName val="Tong hop bieu 2 CQ"/>
      <sheetName val="Tong hop bieu 2 CH"/>
      <sheetName val="Tong hop bieu 2 NCS"/>
      <sheetName val="Tong hop bieu 2 VLVH"/>
      <sheetName val="Tong hop bieu 3 - P.TCCB"/>
      <sheetName val="Tong hop bieu 4 - TTTHTN"/>
      <sheetName val="Tong hop bieu 5 - P. QT ĐT"/>
      <sheetName val="Tong hop Bieu 6 - P. TCCB"/>
      <sheetName val="Tong hop bieu 7 - Phong KH HTQT"/>
      <sheetName val="Tong hop bieu 8 - Nha XB"/>
      <sheetName val="Tong hop bieu 9 - TT ĐBCL"/>
    </sheetNames>
    <sheetDataSet>
      <sheetData sheetId="0">
        <row r="22">
          <cell r="B22" t="str">
            <v>THPT Chuyên</v>
          </cell>
        </row>
        <row r="23">
          <cell r="B23" t="str">
            <v>THPT Chất lượng cao</v>
          </cell>
        </row>
        <row r="25">
          <cell r="B25" t="str">
            <v>THSP Mầm non</v>
          </cell>
        </row>
        <row r="26">
          <cell r="B26" t="str">
            <v>THSP Tiểu học</v>
          </cell>
        </row>
        <row r="27">
          <cell r="B27" t="str">
            <v>THSP THCS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opLeftCell="C3" workbookViewId="0">
      <selection activeCell="I12" sqref="I12"/>
    </sheetView>
  </sheetViews>
  <sheetFormatPr baseColWidth="10" defaultColWidth="9" defaultRowHeight="16"/>
  <cols>
    <col min="1" max="1" width="9.5" style="58" customWidth="1"/>
    <col min="2" max="2" width="17" style="58" hidden="1" customWidth="1"/>
    <col min="3" max="3" width="53" style="58" customWidth="1"/>
    <col min="4" max="4" width="18" style="58" hidden="1" customWidth="1"/>
    <col min="5" max="5" width="17.5" style="58" hidden="1" customWidth="1"/>
    <col min="6" max="6" width="18.6640625" style="58" hidden="1" customWidth="1"/>
    <col min="7" max="7" width="15.83203125" style="58" hidden="1" customWidth="1"/>
    <col min="8" max="8" width="13.6640625" style="58" customWidth="1"/>
    <col min="9" max="9" width="16.1640625" style="58" customWidth="1"/>
    <col min="10" max="10" width="17.33203125" style="58" customWidth="1"/>
    <col min="11" max="11" width="15.5" style="58" customWidth="1"/>
    <col min="12" max="16384" width="9" style="58"/>
  </cols>
  <sheetData>
    <row r="1" spans="1:12" ht="29.25" customHeight="1">
      <c r="A1" s="397"/>
      <c r="B1" s="397"/>
      <c r="C1" s="481" t="s">
        <v>174</v>
      </c>
      <c r="D1" s="484"/>
      <c r="E1" s="484"/>
      <c r="F1" s="484"/>
      <c r="K1" s="486" t="s">
        <v>357</v>
      </c>
    </row>
    <row r="2" spans="1:12" ht="17">
      <c r="A2" s="398"/>
      <c r="B2" s="398"/>
      <c r="C2" s="482" t="s">
        <v>689</v>
      </c>
      <c r="D2" s="484"/>
      <c r="E2" s="484"/>
      <c r="F2" s="484"/>
      <c r="G2" s="484"/>
    </row>
    <row r="3" spans="1:12" ht="17">
      <c r="A3" s="398"/>
      <c r="B3" s="398"/>
      <c r="C3" s="399" t="s">
        <v>358</v>
      </c>
      <c r="D3" s="484"/>
      <c r="E3" s="484"/>
      <c r="F3" s="484"/>
      <c r="G3" s="484"/>
    </row>
    <row r="4" spans="1:12" ht="30" customHeight="1">
      <c r="A4" s="888" t="s">
        <v>690</v>
      </c>
      <c r="B4" s="888"/>
      <c r="C4" s="888"/>
      <c r="D4" s="888"/>
      <c r="E4" s="888"/>
      <c r="F4" s="888"/>
      <c r="G4" s="888"/>
      <c r="H4" s="888"/>
      <c r="I4" s="888"/>
      <c r="J4" s="888"/>
      <c r="K4" s="888"/>
    </row>
    <row r="5" spans="1:12" ht="30" customHeight="1">
      <c r="A5" s="889" t="s">
        <v>736</v>
      </c>
      <c r="B5" s="889"/>
      <c r="C5" s="889"/>
      <c r="D5" s="889"/>
      <c r="E5" s="889"/>
      <c r="F5" s="889"/>
      <c r="G5" s="889"/>
      <c r="H5" s="889"/>
      <c r="I5" s="889"/>
      <c r="J5" s="889"/>
      <c r="K5" s="889"/>
      <c r="L5" s="49"/>
    </row>
    <row r="6" spans="1:12" ht="51" customHeight="1">
      <c r="A6" s="892" t="s">
        <v>3</v>
      </c>
      <c r="B6" s="483"/>
      <c r="C6" s="893" t="s">
        <v>360</v>
      </c>
      <c r="D6" s="891" t="s">
        <v>561</v>
      </c>
      <c r="E6" s="891"/>
      <c r="F6" s="891"/>
      <c r="G6" s="891"/>
      <c r="H6" s="887" t="s">
        <v>562</v>
      </c>
      <c r="I6" s="887"/>
      <c r="J6" s="887"/>
      <c r="K6" s="887"/>
    </row>
    <row r="7" spans="1:12" ht="62.25" customHeight="1">
      <c r="A7" s="892"/>
      <c r="B7" s="483" t="s">
        <v>359</v>
      </c>
      <c r="C7" s="893"/>
      <c r="D7" s="499" t="s">
        <v>557</v>
      </c>
      <c r="E7" s="499" t="s">
        <v>558</v>
      </c>
      <c r="F7" s="500" t="s">
        <v>559</v>
      </c>
      <c r="G7" s="499" t="s">
        <v>560</v>
      </c>
      <c r="H7" s="400" t="s">
        <v>563</v>
      </c>
      <c r="I7" s="400" t="s">
        <v>564</v>
      </c>
      <c r="J7" s="401" t="s">
        <v>565</v>
      </c>
      <c r="K7" s="400" t="s">
        <v>566</v>
      </c>
    </row>
    <row r="8" spans="1:12" s="484" customFormat="1" ht="25" customHeight="1">
      <c r="A8" s="483" t="s">
        <v>15</v>
      </c>
      <c r="B8" s="402" t="s">
        <v>324</v>
      </c>
      <c r="C8" s="147" t="s">
        <v>361</v>
      </c>
      <c r="D8" s="501">
        <f t="shared" ref="D8:G8" si="0">SUM(D9:D11)</f>
        <v>17189</v>
      </c>
      <c r="E8" s="501">
        <f t="shared" si="0"/>
        <v>3500</v>
      </c>
      <c r="F8" s="501">
        <f t="shared" si="0"/>
        <v>5038</v>
      </c>
      <c r="G8" s="501">
        <f t="shared" si="0"/>
        <v>18727</v>
      </c>
      <c r="H8" s="272">
        <f>H9+H10</f>
        <v>4105</v>
      </c>
      <c r="I8" s="403">
        <f>I9+I10</f>
        <v>940</v>
      </c>
      <c r="J8" s="403">
        <f>J9+J10</f>
        <v>1070</v>
      </c>
      <c r="K8" s="403">
        <f>K9+K10</f>
        <v>4211</v>
      </c>
    </row>
    <row r="9" spans="1:12" ht="45.75" customHeight="1">
      <c r="A9" s="324"/>
      <c r="B9" s="402" t="s">
        <v>324</v>
      </c>
      <c r="C9" s="404" t="s">
        <v>362</v>
      </c>
      <c r="D9" s="502">
        <v>16916</v>
      </c>
      <c r="E9" s="502">
        <v>3431</v>
      </c>
      <c r="F9" s="502">
        <v>4897</v>
      </c>
      <c r="G9" s="502">
        <f>+D9-E9+F9</f>
        <v>18382</v>
      </c>
      <c r="H9" s="405">
        <v>4081</v>
      </c>
      <c r="I9" s="405">
        <v>940</v>
      </c>
      <c r="J9" s="405">
        <v>1070</v>
      </c>
      <c r="K9" s="405">
        <v>4211</v>
      </c>
    </row>
    <row r="10" spans="1:12" ht="20" customHeight="1">
      <c r="A10" s="324"/>
      <c r="B10" s="402" t="s">
        <v>324</v>
      </c>
      <c r="C10" s="324" t="s">
        <v>363</v>
      </c>
      <c r="D10" s="502">
        <v>252</v>
      </c>
      <c r="E10" s="502">
        <v>48</v>
      </c>
      <c r="F10" s="502">
        <v>120</v>
      </c>
      <c r="G10" s="502">
        <f>+D10-E10+F10</f>
        <v>324</v>
      </c>
      <c r="H10" s="405">
        <v>24</v>
      </c>
      <c r="I10" s="405"/>
      <c r="J10" s="405"/>
      <c r="K10" s="405"/>
    </row>
    <row r="11" spans="1:12" ht="20" customHeight="1">
      <c r="A11" s="324"/>
      <c r="B11" s="402" t="s">
        <v>324</v>
      </c>
      <c r="C11" s="324" t="s">
        <v>364</v>
      </c>
      <c r="D11" s="502">
        <v>21</v>
      </c>
      <c r="E11" s="502">
        <v>21</v>
      </c>
      <c r="F11" s="502">
        <v>21</v>
      </c>
      <c r="G11" s="502">
        <f>+D11-E11+F11</f>
        <v>21</v>
      </c>
      <c r="H11" s="405"/>
      <c r="I11" s="405"/>
      <c r="J11" s="405"/>
      <c r="K11" s="405"/>
    </row>
    <row r="12" spans="1:12" s="484" customFormat="1" ht="20" customHeight="1">
      <c r="A12" s="483" t="s">
        <v>129</v>
      </c>
      <c r="B12" s="402" t="s">
        <v>335</v>
      </c>
      <c r="C12" s="147" t="s">
        <v>365</v>
      </c>
      <c r="D12" s="501">
        <f t="shared" ref="D12:K12" si="1">SUM(D13:D14)</f>
        <v>2322</v>
      </c>
      <c r="E12" s="501">
        <f t="shared" si="1"/>
        <v>1713</v>
      </c>
      <c r="F12" s="501">
        <f t="shared" si="1"/>
        <v>740</v>
      </c>
      <c r="G12" s="501">
        <f t="shared" si="1"/>
        <v>1349</v>
      </c>
      <c r="H12" s="403">
        <f t="shared" si="1"/>
        <v>434</v>
      </c>
      <c r="I12" s="403">
        <v>225</v>
      </c>
      <c r="J12" s="403">
        <f t="shared" si="1"/>
        <v>0</v>
      </c>
      <c r="K12" s="403">
        <f t="shared" si="1"/>
        <v>0</v>
      </c>
    </row>
    <row r="13" spans="1:12" ht="20" customHeight="1">
      <c r="A13" s="324"/>
      <c r="B13" s="402" t="s">
        <v>335</v>
      </c>
      <c r="C13" s="324" t="s">
        <v>395</v>
      </c>
      <c r="D13" s="502">
        <v>2229</v>
      </c>
      <c r="E13" s="502">
        <v>1672</v>
      </c>
      <c r="F13" s="502">
        <v>720</v>
      </c>
      <c r="G13" s="502">
        <f>+D13-E13+F13</f>
        <v>1277</v>
      </c>
      <c r="H13" s="405">
        <v>409</v>
      </c>
      <c r="I13" s="405"/>
      <c r="J13" s="405"/>
      <c r="K13" s="405"/>
    </row>
    <row r="14" spans="1:12" ht="34.5" customHeight="1">
      <c r="A14" s="324"/>
      <c r="B14" s="402" t="s">
        <v>335</v>
      </c>
      <c r="C14" s="324" t="s">
        <v>366</v>
      </c>
      <c r="D14" s="502">
        <v>93</v>
      </c>
      <c r="E14" s="502">
        <v>41</v>
      </c>
      <c r="F14" s="502">
        <v>20</v>
      </c>
      <c r="G14" s="502">
        <f>+D14-E14+F14</f>
        <v>72</v>
      </c>
      <c r="H14" s="405">
        <v>25</v>
      </c>
      <c r="I14" s="405"/>
      <c r="J14" s="405"/>
      <c r="K14" s="405"/>
    </row>
    <row r="15" spans="1:12" s="484" customFormat="1" ht="20" customHeight="1">
      <c r="A15" s="483" t="s">
        <v>285</v>
      </c>
      <c r="B15" s="402" t="s">
        <v>324</v>
      </c>
      <c r="C15" s="147" t="s">
        <v>51</v>
      </c>
      <c r="D15" s="501">
        <f t="shared" ref="D15:K15" si="2">SUM(D16:D17)</f>
        <v>21336</v>
      </c>
      <c r="E15" s="501">
        <f t="shared" si="2"/>
        <v>12187</v>
      </c>
      <c r="F15" s="501">
        <f t="shared" si="2"/>
        <v>4220</v>
      </c>
      <c r="G15" s="501">
        <f t="shared" si="2"/>
        <v>13369</v>
      </c>
      <c r="H15" s="403">
        <f t="shared" si="2"/>
        <v>0</v>
      </c>
      <c r="I15" s="403">
        <f t="shared" si="2"/>
        <v>0</v>
      </c>
      <c r="J15" s="403">
        <f t="shared" si="2"/>
        <v>0</v>
      </c>
      <c r="K15" s="403">
        <f t="shared" si="2"/>
        <v>0</v>
      </c>
    </row>
    <row r="16" spans="1:12" ht="20" customHeight="1">
      <c r="A16" s="324"/>
      <c r="B16" s="402" t="s">
        <v>324</v>
      </c>
      <c r="C16" s="324" t="s">
        <v>367</v>
      </c>
      <c r="D16" s="502">
        <v>16623</v>
      </c>
      <c r="E16" s="502">
        <v>9084</v>
      </c>
      <c r="F16" s="502">
        <v>3000</v>
      </c>
      <c r="G16" s="502">
        <f t="shared" ref="G16:G23" si="3">+D16-E16+F16</f>
        <v>10539</v>
      </c>
      <c r="H16" s="405"/>
      <c r="I16" s="405"/>
      <c r="J16" s="405"/>
      <c r="K16" s="405"/>
    </row>
    <row r="17" spans="1:11" ht="20" customHeight="1">
      <c r="A17" s="324"/>
      <c r="B17" s="402" t="s">
        <v>324</v>
      </c>
      <c r="C17" s="324" t="s">
        <v>368</v>
      </c>
      <c r="D17" s="502">
        <v>4713</v>
      </c>
      <c r="E17" s="502">
        <v>3103</v>
      </c>
      <c r="F17" s="502">
        <v>1220</v>
      </c>
      <c r="G17" s="502">
        <f t="shared" si="3"/>
        <v>2830</v>
      </c>
      <c r="H17" s="405"/>
      <c r="I17" s="405"/>
      <c r="J17" s="405"/>
      <c r="K17" s="405"/>
    </row>
    <row r="18" spans="1:11" s="484" customFormat="1" ht="20" customHeight="1">
      <c r="A18" s="483" t="s">
        <v>369</v>
      </c>
      <c r="B18" s="402" t="s">
        <v>324</v>
      </c>
      <c r="C18" s="147" t="s">
        <v>370</v>
      </c>
      <c r="D18" s="501">
        <f t="shared" ref="D18:K18" si="4">SUM(D19:D20)</f>
        <v>199</v>
      </c>
      <c r="E18" s="501">
        <f t="shared" si="4"/>
        <v>87</v>
      </c>
      <c r="F18" s="501">
        <f t="shared" si="4"/>
        <v>2242</v>
      </c>
      <c r="G18" s="501">
        <f t="shared" si="4"/>
        <v>2354</v>
      </c>
      <c r="H18" s="403">
        <f t="shared" si="4"/>
        <v>0</v>
      </c>
      <c r="I18" s="403">
        <f t="shared" si="4"/>
        <v>0</v>
      </c>
      <c r="J18" s="403">
        <f t="shared" si="4"/>
        <v>0</v>
      </c>
      <c r="K18" s="403">
        <f t="shared" si="4"/>
        <v>0</v>
      </c>
    </row>
    <row r="19" spans="1:11" ht="20" customHeight="1">
      <c r="A19" s="324"/>
      <c r="B19" s="402" t="s">
        <v>324</v>
      </c>
      <c r="C19" s="324" t="s">
        <v>371</v>
      </c>
      <c r="D19" s="503">
        <v>199</v>
      </c>
      <c r="E19" s="503">
        <v>87</v>
      </c>
      <c r="F19" s="503">
        <f>+'[1]Bieu 1 - Toan truong'!F68</f>
        <v>123</v>
      </c>
      <c r="G19" s="502">
        <f>+D19-E19+F19</f>
        <v>235</v>
      </c>
      <c r="H19" s="324"/>
      <c r="I19" s="324"/>
      <c r="J19" s="324"/>
      <c r="K19" s="405"/>
    </row>
    <row r="20" spans="1:11" ht="20" customHeight="1">
      <c r="A20" s="324"/>
      <c r="B20" s="402" t="s">
        <v>324</v>
      </c>
      <c r="C20" s="324" t="s">
        <v>372</v>
      </c>
      <c r="D20" s="503"/>
      <c r="E20" s="503"/>
      <c r="F20" s="503">
        <v>2119</v>
      </c>
      <c r="G20" s="502">
        <f>+D20-E20+F20</f>
        <v>2119</v>
      </c>
      <c r="H20" s="324"/>
      <c r="I20" s="324"/>
      <c r="J20" s="324"/>
      <c r="K20" s="405"/>
    </row>
    <row r="21" spans="1:11" s="484" customFormat="1" ht="20" customHeight="1">
      <c r="A21" s="483" t="s">
        <v>373</v>
      </c>
      <c r="B21" s="402" t="s">
        <v>355</v>
      </c>
      <c r="C21" s="147" t="s">
        <v>374</v>
      </c>
      <c r="D21" s="504">
        <f t="shared" ref="D21:K21" si="5">SUM(D22:D23)</f>
        <v>1440</v>
      </c>
      <c r="E21" s="504">
        <f t="shared" si="5"/>
        <v>469</v>
      </c>
      <c r="F21" s="504">
        <f t="shared" si="5"/>
        <v>440</v>
      </c>
      <c r="G21" s="504">
        <f t="shared" si="5"/>
        <v>1411</v>
      </c>
      <c r="H21" s="406">
        <f t="shared" si="5"/>
        <v>0</v>
      </c>
      <c r="I21" s="406">
        <f t="shared" si="5"/>
        <v>0</v>
      </c>
      <c r="J21" s="406">
        <f t="shared" si="5"/>
        <v>0</v>
      </c>
      <c r="K21" s="406">
        <f t="shared" si="5"/>
        <v>0</v>
      </c>
    </row>
    <row r="22" spans="1:11" ht="20" customHeight="1">
      <c r="A22" s="324"/>
      <c r="B22" s="402" t="s">
        <v>355</v>
      </c>
      <c r="C22" s="324" t="s">
        <v>375</v>
      </c>
      <c r="D22" s="503">
        <v>1105</v>
      </c>
      <c r="E22" s="503">
        <v>379</v>
      </c>
      <c r="F22" s="503">
        <v>320</v>
      </c>
      <c r="G22" s="502">
        <f t="shared" si="3"/>
        <v>1046</v>
      </c>
      <c r="H22" s="324"/>
      <c r="I22" s="324"/>
      <c r="J22" s="324"/>
      <c r="K22" s="405"/>
    </row>
    <row r="23" spans="1:11" ht="20" customHeight="1">
      <c r="A23" s="324"/>
      <c r="B23" s="402" t="s">
        <v>355</v>
      </c>
      <c r="C23" s="324" t="s">
        <v>376</v>
      </c>
      <c r="D23" s="503">
        <v>335</v>
      </c>
      <c r="E23" s="503">
        <v>90</v>
      </c>
      <c r="F23" s="503">
        <v>120</v>
      </c>
      <c r="G23" s="502">
        <f t="shared" si="3"/>
        <v>365</v>
      </c>
      <c r="H23" s="324"/>
      <c r="I23" s="324"/>
      <c r="J23" s="324"/>
      <c r="K23" s="405"/>
    </row>
    <row r="24" spans="1:11" s="484" customFormat="1" ht="20" customHeight="1">
      <c r="A24" s="483" t="s">
        <v>377</v>
      </c>
      <c r="B24" s="402" t="s">
        <v>356</v>
      </c>
      <c r="C24" s="147" t="s">
        <v>378</v>
      </c>
      <c r="D24" s="504">
        <f t="shared" ref="D24:K24" si="6">SUM(D25:D27)</f>
        <v>2201</v>
      </c>
      <c r="E24" s="504">
        <f t="shared" si="6"/>
        <v>460</v>
      </c>
      <c r="F24" s="504">
        <f t="shared" si="6"/>
        <v>550</v>
      </c>
      <c r="G24" s="504">
        <f t="shared" si="6"/>
        <v>2291</v>
      </c>
      <c r="H24" s="406">
        <f t="shared" si="6"/>
        <v>0</v>
      </c>
      <c r="I24" s="406">
        <f t="shared" si="6"/>
        <v>0</v>
      </c>
      <c r="J24" s="406">
        <f t="shared" si="6"/>
        <v>0</v>
      </c>
      <c r="K24" s="406">
        <f t="shared" si="6"/>
        <v>0</v>
      </c>
    </row>
    <row r="25" spans="1:11" ht="20" customHeight="1">
      <c r="A25" s="324"/>
      <c r="B25" s="402" t="s">
        <v>356</v>
      </c>
      <c r="C25" s="324" t="s">
        <v>379</v>
      </c>
      <c r="D25" s="503">
        <v>603</v>
      </c>
      <c r="E25" s="503">
        <v>150</v>
      </c>
      <c r="F25" s="503">
        <v>150</v>
      </c>
      <c r="G25" s="502">
        <f>+D25-E25+F25</f>
        <v>603</v>
      </c>
      <c r="H25" s="324"/>
      <c r="I25" s="324"/>
      <c r="J25" s="324"/>
      <c r="K25" s="405"/>
    </row>
    <row r="26" spans="1:11" ht="20" customHeight="1">
      <c r="A26" s="324"/>
      <c r="B26" s="402" t="s">
        <v>356</v>
      </c>
      <c r="C26" s="324" t="s">
        <v>380</v>
      </c>
      <c r="D26" s="503">
        <v>915</v>
      </c>
      <c r="E26" s="503">
        <v>155</v>
      </c>
      <c r="F26" s="503">
        <v>200</v>
      </c>
      <c r="G26" s="502">
        <f>+D26-E26+F26</f>
        <v>960</v>
      </c>
      <c r="H26" s="324"/>
      <c r="I26" s="324"/>
      <c r="J26" s="324"/>
      <c r="K26" s="405"/>
    </row>
    <row r="27" spans="1:11" ht="20" customHeight="1">
      <c r="A27" s="324"/>
      <c r="B27" s="402" t="s">
        <v>356</v>
      </c>
      <c r="C27" s="324" t="s">
        <v>381</v>
      </c>
      <c r="D27" s="503">
        <v>683</v>
      </c>
      <c r="E27" s="503">
        <v>155</v>
      </c>
      <c r="F27" s="503">
        <v>200</v>
      </c>
      <c r="G27" s="502">
        <f>+D27-E27+F27</f>
        <v>728</v>
      </c>
      <c r="H27" s="324"/>
      <c r="I27" s="324"/>
      <c r="J27" s="324"/>
      <c r="K27" s="405"/>
    </row>
    <row r="28" spans="1:11" s="484" customFormat="1" ht="34.5" customHeight="1">
      <c r="A28" s="483"/>
      <c r="B28" s="483"/>
      <c r="C28" s="147" t="s">
        <v>382</v>
      </c>
      <c r="D28" s="504">
        <f t="shared" ref="D28:K28" si="7">+D8+D12+D15+D18+D21+D24</f>
        <v>44687</v>
      </c>
      <c r="E28" s="504">
        <f t="shared" si="7"/>
        <v>18416</v>
      </c>
      <c r="F28" s="504">
        <f t="shared" si="7"/>
        <v>13230</v>
      </c>
      <c r="G28" s="504">
        <f t="shared" si="7"/>
        <v>39501</v>
      </c>
      <c r="H28" s="406">
        <f t="shared" si="7"/>
        <v>4539</v>
      </c>
      <c r="I28" s="406">
        <f t="shared" si="7"/>
        <v>1165</v>
      </c>
      <c r="J28" s="406">
        <f t="shared" si="7"/>
        <v>1070</v>
      </c>
      <c r="K28" s="406">
        <f t="shared" si="7"/>
        <v>4211</v>
      </c>
    </row>
    <row r="30" spans="1:11" ht="25" customHeight="1">
      <c r="E30" s="890" t="s">
        <v>384</v>
      </c>
      <c r="F30" s="890"/>
      <c r="G30" s="890"/>
    </row>
    <row r="31" spans="1:11" ht="27" customHeight="1">
      <c r="B31" s="313"/>
      <c r="C31" s="313" t="s">
        <v>579</v>
      </c>
      <c r="D31" s="313"/>
      <c r="E31" s="313"/>
      <c r="F31" s="313"/>
      <c r="G31" s="313"/>
    </row>
    <row r="32" spans="1:11">
      <c r="A32" s="313"/>
      <c r="B32" s="313"/>
      <c r="C32" s="313"/>
      <c r="D32" s="313"/>
      <c r="E32" s="313"/>
      <c r="F32" s="313"/>
      <c r="G32" s="313"/>
    </row>
    <row r="33" spans="1:11">
      <c r="A33" s="313"/>
      <c r="B33" s="313"/>
      <c r="C33" s="313"/>
      <c r="D33" s="313"/>
      <c r="E33" s="313"/>
      <c r="F33" s="313"/>
      <c r="G33" s="313"/>
    </row>
    <row r="34" spans="1:11">
      <c r="A34" s="313"/>
      <c r="B34" s="313"/>
      <c r="C34" s="313"/>
      <c r="D34" s="313"/>
      <c r="E34" s="313"/>
      <c r="F34" s="313"/>
      <c r="G34" s="313"/>
    </row>
    <row r="35" spans="1:11">
      <c r="A35" s="313"/>
      <c r="B35" s="313"/>
      <c r="C35" s="313"/>
      <c r="D35" s="313"/>
      <c r="E35" s="313"/>
      <c r="F35" s="313"/>
      <c r="G35" s="313"/>
    </row>
    <row r="36" spans="1:11">
      <c r="A36" s="313"/>
      <c r="B36" s="313"/>
      <c r="C36" s="313"/>
      <c r="D36" s="313"/>
      <c r="E36" s="313"/>
      <c r="F36" s="313"/>
      <c r="G36" s="313"/>
    </row>
    <row r="37" spans="1:11">
      <c r="A37" s="313"/>
      <c r="B37" s="313"/>
      <c r="C37" s="313"/>
      <c r="D37" s="313"/>
      <c r="E37" s="313"/>
      <c r="F37" s="313"/>
      <c r="G37" s="313"/>
    </row>
    <row r="38" spans="1:11" ht="27" customHeight="1">
      <c r="A38" s="313"/>
      <c r="B38" s="313"/>
      <c r="C38" s="886" t="s">
        <v>383</v>
      </c>
      <c r="D38" s="886"/>
      <c r="E38" s="886"/>
      <c r="F38" s="886"/>
      <c r="G38" s="886"/>
      <c r="H38" s="886"/>
      <c r="I38" s="886"/>
      <c r="J38" s="886"/>
      <c r="K38" s="886"/>
    </row>
  </sheetData>
  <mergeCells count="8">
    <mergeCell ref="C38:K38"/>
    <mergeCell ref="H6:K6"/>
    <mergeCell ref="A4:K4"/>
    <mergeCell ref="A5:K5"/>
    <mergeCell ref="E30:G30"/>
    <mergeCell ref="D6:G6"/>
    <mergeCell ref="A6:A7"/>
    <mergeCell ref="C6:C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M79"/>
  <sheetViews>
    <sheetView topLeftCell="A8" workbookViewId="0">
      <selection activeCell="B40" sqref="B40"/>
    </sheetView>
  </sheetViews>
  <sheetFormatPr baseColWidth="10" defaultColWidth="9" defaultRowHeight="14"/>
  <cols>
    <col min="1" max="1" width="4.5" style="75" customWidth="1"/>
    <col min="2" max="2" width="24.5" style="75" customWidth="1"/>
    <col min="3" max="3" width="12" style="75" customWidth="1"/>
    <col min="4" max="4" width="15.6640625" style="75" customWidth="1"/>
    <col min="5" max="5" width="26.5" style="75" customWidth="1"/>
    <col min="6" max="6" width="8.5" style="144" customWidth="1"/>
    <col min="7" max="7" width="8.6640625" style="145" customWidth="1"/>
    <col min="8" max="8" width="6.5" style="145" customWidth="1"/>
    <col min="9" max="9" width="18" style="145" customWidth="1"/>
    <col min="10" max="10" width="18.1640625" style="145" customWidth="1"/>
    <col min="11" max="11" width="8.5" style="60" customWidth="1"/>
    <col min="12" max="12" width="9.5" style="60" customWidth="1"/>
    <col min="13" max="13" width="17.5" style="80" customWidth="1"/>
    <col min="14" max="16384" width="9" style="80"/>
  </cols>
  <sheetData>
    <row r="1" spans="1:13" ht="14.25" customHeight="1">
      <c r="A1" s="950" t="s">
        <v>0</v>
      </c>
      <c r="B1" s="950"/>
      <c r="C1" s="950"/>
      <c r="D1" s="950"/>
      <c r="E1" s="950"/>
      <c r="F1" s="73"/>
      <c r="G1" s="78"/>
      <c r="H1" s="78"/>
      <c r="I1" s="78"/>
      <c r="J1" s="78"/>
      <c r="K1" s="24"/>
      <c r="L1" s="24"/>
      <c r="M1" s="79" t="s">
        <v>130</v>
      </c>
    </row>
    <row r="2" spans="1:13">
      <c r="A2" s="950" t="s">
        <v>131</v>
      </c>
      <c r="B2" s="950"/>
      <c r="C2" s="950"/>
      <c r="D2" s="950"/>
      <c r="E2" s="950"/>
      <c r="F2" s="73"/>
      <c r="G2" s="78"/>
      <c r="H2" s="78"/>
      <c r="I2" s="78"/>
      <c r="J2" s="78"/>
      <c r="K2" s="24"/>
      <c r="L2" s="24"/>
      <c r="M2" s="78"/>
    </row>
    <row r="3" spans="1:13" ht="57.75" customHeight="1">
      <c r="A3" s="951" t="s">
        <v>719</v>
      </c>
      <c r="B3" s="951"/>
      <c r="C3" s="951"/>
      <c r="D3" s="951"/>
      <c r="E3" s="951"/>
      <c r="F3" s="951"/>
      <c r="G3" s="951"/>
      <c r="H3" s="951"/>
      <c r="I3" s="951"/>
      <c r="J3" s="951"/>
      <c r="K3" s="951"/>
      <c r="L3" s="951"/>
      <c r="M3" s="951"/>
    </row>
    <row r="4" spans="1:13" ht="45" customHeight="1">
      <c r="A4" s="936" t="s">
        <v>768</v>
      </c>
      <c r="B4" s="936"/>
      <c r="C4" s="936"/>
      <c r="D4" s="936"/>
      <c r="E4" s="936"/>
      <c r="F4" s="936"/>
      <c r="G4" s="936"/>
      <c r="H4" s="936"/>
      <c r="I4" s="936"/>
      <c r="J4" s="936"/>
      <c r="K4" s="936"/>
      <c r="L4" s="936"/>
      <c r="M4" s="936"/>
    </row>
    <row r="5" spans="1:13" ht="19.5" customHeight="1">
      <c r="A5" s="952"/>
      <c r="B5" s="952"/>
      <c r="C5" s="952"/>
      <c r="D5" s="952"/>
      <c r="E5" s="952"/>
      <c r="F5" s="952"/>
      <c r="G5" s="952"/>
      <c r="H5" s="952"/>
      <c r="I5" s="952"/>
      <c r="J5" s="952"/>
      <c r="K5" s="952"/>
      <c r="L5" s="952"/>
      <c r="M5" s="952"/>
    </row>
    <row r="6" spans="1:13" ht="15" thickBot="1">
      <c r="A6" s="81"/>
      <c r="B6" s="81"/>
      <c r="C6" s="81"/>
      <c r="D6" s="81"/>
      <c r="E6" s="81"/>
      <c r="F6" s="82"/>
      <c r="G6" s="81"/>
      <c r="H6" s="81"/>
      <c r="I6" s="81"/>
      <c r="J6" s="81"/>
      <c r="K6" s="83"/>
      <c r="L6" s="83"/>
      <c r="M6" s="84"/>
    </row>
    <row r="7" spans="1:13" ht="51.75" customHeight="1" thickTop="1">
      <c r="A7" s="953" t="s">
        <v>3</v>
      </c>
      <c r="B7" s="955" t="s">
        <v>132</v>
      </c>
      <c r="C7" s="957" t="s">
        <v>133</v>
      </c>
      <c r="D7" s="957" t="s">
        <v>134</v>
      </c>
      <c r="E7" s="957" t="s">
        <v>135</v>
      </c>
      <c r="F7" s="955" t="s">
        <v>92</v>
      </c>
      <c r="G7" s="963" t="s">
        <v>94</v>
      </c>
      <c r="H7" s="955" t="s">
        <v>136</v>
      </c>
      <c r="I7" s="955" t="s">
        <v>95</v>
      </c>
      <c r="J7" s="955" t="s">
        <v>96</v>
      </c>
      <c r="K7" s="955" t="s">
        <v>97</v>
      </c>
      <c r="L7" s="955" t="s">
        <v>98</v>
      </c>
      <c r="M7" s="959" t="s">
        <v>14</v>
      </c>
    </row>
    <row r="8" spans="1:13" ht="75.75" customHeight="1">
      <c r="A8" s="954"/>
      <c r="B8" s="956"/>
      <c r="C8" s="958"/>
      <c r="D8" s="958"/>
      <c r="E8" s="958"/>
      <c r="F8" s="956"/>
      <c r="G8" s="964"/>
      <c r="H8" s="956"/>
      <c r="I8" s="956"/>
      <c r="J8" s="956"/>
      <c r="K8" s="956"/>
      <c r="L8" s="956"/>
      <c r="M8" s="960"/>
    </row>
    <row r="9" spans="1:13" s="89" customFormat="1" ht="30" customHeight="1">
      <c r="A9" s="85" t="s">
        <v>102</v>
      </c>
      <c r="B9" s="86" t="s">
        <v>103</v>
      </c>
      <c r="C9" s="86" t="s">
        <v>104</v>
      </c>
      <c r="D9" s="86" t="s">
        <v>105</v>
      </c>
      <c r="E9" s="86" t="s">
        <v>106</v>
      </c>
      <c r="F9" s="87" t="s">
        <v>137</v>
      </c>
      <c r="G9" s="87" t="s">
        <v>107</v>
      </c>
      <c r="H9" s="87" t="s">
        <v>138</v>
      </c>
      <c r="I9" s="87" t="s">
        <v>139</v>
      </c>
      <c r="J9" s="87" t="s">
        <v>140</v>
      </c>
      <c r="K9" s="87" t="s">
        <v>109</v>
      </c>
      <c r="L9" s="87" t="s">
        <v>110</v>
      </c>
      <c r="M9" s="88" t="s">
        <v>111</v>
      </c>
    </row>
    <row r="10" spans="1:13" s="96" customFormat="1" ht="24" customHeight="1">
      <c r="A10" s="90" t="s">
        <v>17</v>
      </c>
      <c r="B10" s="91" t="s">
        <v>141</v>
      </c>
      <c r="C10" s="92" t="s">
        <v>142</v>
      </c>
      <c r="D10" s="93"/>
      <c r="E10" s="91"/>
      <c r="F10" s="94">
        <f>+F11+F15</f>
        <v>0</v>
      </c>
      <c r="G10" s="94">
        <f t="shared" ref="G10:L10" si="0">+G11+G15</f>
        <v>0</v>
      </c>
      <c r="H10" s="94">
        <f t="shared" si="0"/>
        <v>0</v>
      </c>
      <c r="I10" s="94">
        <f t="shared" si="0"/>
        <v>0</v>
      </c>
      <c r="J10" s="94">
        <f t="shared" si="0"/>
        <v>0</v>
      </c>
      <c r="K10" s="94">
        <f t="shared" si="0"/>
        <v>0</v>
      </c>
      <c r="L10" s="94">
        <f t="shared" si="0"/>
        <v>0</v>
      </c>
      <c r="M10" s="95"/>
    </row>
    <row r="11" spans="1:13" s="96" customFormat="1" ht="19.5" customHeight="1">
      <c r="A11" s="97" t="s">
        <v>15</v>
      </c>
      <c r="B11" s="98" t="s">
        <v>143</v>
      </c>
      <c r="C11" s="98"/>
      <c r="D11" s="99"/>
      <c r="E11" s="98"/>
      <c r="F11" s="100">
        <f>SUM(F12:F14)</f>
        <v>0</v>
      </c>
      <c r="G11" s="100">
        <f t="shared" ref="G11:L11" si="1">SUM(G12:G14)</f>
        <v>0</v>
      </c>
      <c r="H11" s="100">
        <f t="shared" si="1"/>
        <v>0</v>
      </c>
      <c r="I11" s="100">
        <f t="shared" si="1"/>
        <v>0</v>
      </c>
      <c r="J11" s="100">
        <f t="shared" si="1"/>
        <v>0</v>
      </c>
      <c r="K11" s="100">
        <f t="shared" si="1"/>
        <v>0</v>
      </c>
      <c r="L11" s="100">
        <f t="shared" si="1"/>
        <v>0</v>
      </c>
      <c r="M11" s="101"/>
    </row>
    <row r="12" spans="1:13" s="96" customFormat="1">
      <c r="A12" s="102">
        <v>1</v>
      </c>
      <c r="B12" s="103" t="s">
        <v>144</v>
      </c>
      <c r="C12" s="103"/>
      <c r="D12" s="104"/>
      <c r="E12" s="103"/>
      <c r="F12" s="105">
        <v>0</v>
      </c>
      <c r="G12" s="105">
        <v>0</v>
      </c>
      <c r="H12" s="105">
        <v>0</v>
      </c>
      <c r="I12" s="105">
        <f>G12-H12</f>
        <v>0</v>
      </c>
      <c r="J12" s="105">
        <f>F12-I12</f>
        <v>0</v>
      </c>
      <c r="K12" s="105">
        <v>0</v>
      </c>
      <c r="L12" s="105">
        <v>0</v>
      </c>
      <c r="M12" s="106"/>
    </row>
    <row r="13" spans="1:13" s="96" customFormat="1">
      <c r="A13" s="102">
        <v>2</v>
      </c>
      <c r="B13" s="103" t="s">
        <v>145</v>
      </c>
      <c r="C13" s="103"/>
      <c r="D13" s="104"/>
      <c r="E13" s="107"/>
      <c r="F13" s="105"/>
      <c r="G13" s="105"/>
      <c r="H13" s="105"/>
      <c r="I13" s="105"/>
      <c r="J13" s="105"/>
      <c r="K13" s="105"/>
      <c r="L13" s="105"/>
      <c r="M13" s="106"/>
    </row>
    <row r="14" spans="1:13" s="96" customFormat="1">
      <c r="A14" s="102">
        <v>3</v>
      </c>
      <c r="B14" s="103" t="s">
        <v>145</v>
      </c>
      <c r="C14" s="103"/>
      <c r="D14" s="104"/>
      <c r="E14" s="107"/>
      <c r="F14" s="105"/>
      <c r="G14" s="105"/>
      <c r="H14" s="105"/>
      <c r="I14" s="105"/>
      <c r="J14" s="105"/>
      <c r="K14" s="105"/>
      <c r="L14" s="105"/>
      <c r="M14" s="106"/>
    </row>
    <row r="15" spans="1:13" s="96" customFormat="1" ht="15">
      <c r="A15" s="108" t="s">
        <v>129</v>
      </c>
      <c r="B15" s="109" t="s">
        <v>146</v>
      </c>
      <c r="C15" s="110"/>
      <c r="D15" s="110"/>
      <c r="E15" s="111"/>
      <c r="F15" s="112">
        <f>SUM(F16:F18)</f>
        <v>0</v>
      </c>
      <c r="G15" s="112">
        <f t="shared" ref="G15:L15" si="2">SUM(G16:G18)</f>
        <v>0</v>
      </c>
      <c r="H15" s="112">
        <f t="shared" si="2"/>
        <v>0</v>
      </c>
      <c r="I15" s="112">
        <f t="shared" si="2"/>
        <v>0</v>
      </c>
      <c r="J15" s="112">
        <f t="shared" si="2"/>
        <v>0</v>
      </c>
      <c r="K15" s="112">
        <f t="shared" si="2"/>
        <v>0</v>
      </c>
      <c r="L15" s="112">
        <f t="shared" si="2"/>
        <v>0</v>
      </c>
      <c r="M15" s="113"/>
    </row>
    <row r="16" spans="1:13" s="96" customFormat="1">
      <c r="A16" s="102">
        <v>1</v>
      </c>
      <c r="B16" s="103" t="s">
        <v>144</v>
      </c>
      <c r="C16" s="110"/>
      <c r="D16" s="114"/>
      <c r="E16" s="115"/>
      <c r="F16" s="105">
        <v>0</v>
      </c>
      <c r="G16" s="105">
        <v>0</v>
      </c>
      <c r="H16" s="105">
        <v>0</v>
      </c>
      <c r="I16" s="105">
        <f>G16-H16</f>
        <v>0</v>
      </c>
      <c r="J16" s="105">
        <f>F16-I16</f>
        <v>0</v>
      </c>
      <c r="K16" s="105">
        <v>0</v>
      </c>
      <c r="L16" s="105">
        <v>0</v>
      </c>
      <c r="M16" s="113"/>
    </row>
    <row r="17" spans="1:13" s="96" customFormat="1">
      <c r="A17" s="102">
        <v>2</v>
      </c>
      <c r="B17" s="103" t="s">
        <v>145</v>
      </c>
      <c r="C17" s="103"/>
      <c r="D17" s="104"/>
      <c r="E17" s="107"/>
      <c r="F17" s="105"/>
      <c r="G17" s="105"/>
      <c r="H17" s="105"/>
      <c r="I17" s="105"/>
      <c r="J17" s="105"/>
      <c r="K17" s="105"/>
      <c r="L17" s="105"/>
      <c r="M17" s="106"/>
    </row>
    <row r="18" spans="1:13" s="96" customFormat="1">
      <c r="A18" s="102">
        <v>3</v>
      </c>
      <c r="B18" s="103" t="s">
        <v>145</v>
      </c>
      <c r="C18" s="103"/>
      <c r="D18" s="104"/>
      <c r="E18" s="107"/>
      <c r="F18" s="105"/>
      <c r="G18" s="105"/>
      <c r="H18" s="105"/>
      <c r="I18" s="105"/>
      <c r="J18" s="105"/>
      <c r="K18" s="105"/>
      <c r="L18" s="105"/>
      <c r="M18" s="106"/>
    </row>
    <row r="19" spans="1:13" s="96" customFormat="1" ht="22.5" customHeight="1">
      <c r="A19" s="102"/>
      <c r="B19" s="116" t="s">
        <v>147</v>
      </c>
      <c r="C19" s="110"/>
      <c r="D19" s="110"/>
      <c r="E19" s="111"/>
      <c r="F19" s="112"/>
      <c r="G19" s="105"/>
      <c r="H19" s="105"/>
      <c r="I19" s="105"/>
      <c r="J19" s="105"/>
      <c r="K19" s="105"/>
      <c r="L19" s="105"/>
      <c r="M19" s="113"/>
    </row>
    <row r="20" spans="1:13" s="96" customFormat="1" ht="20.25" customHeight="1">
      <c r="A20" s="102"/>
      <c r="B20" s="117" t="s">
        <v>148</v>
      </c>
      <c r="C20" s="110"/>
      <c r="D20" s="110"/>
      <c r="E20" s="111"/>
      <c r="F20" s="105"/>
      <c r="G20" s="105"/>
      <c r="H20" s="105"/>
      <c r="I20" s="105"/>
      <c r="J20" s="105"/>
      <c r="K20" s="105"/>
      <c r="L20" s="105"/>
      <c r="M20" s="113"/>
    </row>
    <row r="21" spans="1:13" s="96" customFormat="1" ht="30">
      <c r="A21" s="102"/>
      <c r="B21" s="117" t="s">
        <v>149</v>
      </c>
      <c r="C21" s="110"/>
      <c r="D21" s="110"/>
      <c r="E21" s="111"/>
      <c r="F21" s="105"/>
      <c r="G21" s="105"/>
      <c r="H21" s="105"/>
      <c r="I21" s="105"/>
      <c r="J21" s="105"/>
      <c r="K21" s="105"/>
      <c r="L21" s="105"/>
      <c r="M21" s="113"/>
    </row>
    <row r="22" spans="1:13" s="96" customFormat="1" ht="15">
      <c r="A22" s="102"/>
      <c r="B22" s="117" t="s">
        <v>150</v>
      </c>
      <c r="C22" s="110"/>
      <c r="D22" s="110"/>
      <c r="E22" s="111"/>
      <c r="F22" s="105"/>
      <c r="G22" s="105"/>
      <c r="H22" s="105"/>
      <c r="I22" s="105"/>
      <c r="J22" s="105"/>
      <c r="K22" s="105"/>
      <c r="L22" s="105"/>
      <c r="M22" s="113"/>
    </row>
    <row r="23" spans="1:13" s="96" customFormat="1" ht="15">
      <c r="A23" s="102"/>
      <c r="B23" s="117" t="s">
        <v>151</v>
      </c>
      <c r="C23" s="110"/>
      <c r="D23" s="110"/>
      <c r="E23" s="111"/>
      <c r="F23" s="112"/>
      <c r="G23" s="112"/>
      <c r="H23" s="112"/>
      <c r="I23" s="112"/>
      <c r="J23" s="112"/>
      <c r="K23" s="112"/>
      <c r="L23" s="112"/>
      <c r="M23" s="113"/>
    </row>
    <row r="24" spans="1:13" s="96" customFormat="1" ht="15">
      <c r="A24" s="102"/>
      <c r="B24" s="117" t="s">
        <v>152</v>
      </c>
      <c r="C24" s="110"/>
      <c r="D24" s="110"/>
      <c r="E24" s="111"/>
      <c r="F24" s="112"/>
      <c r="G24" s="112"/>
      <c r="H24" s="112"/>
      <c r="I24" s="112"/>
      <c r="J24" s="112"/>
      <c r="K24" s="112"/>
      <c r="L24" s="112"/>
      <c r="M24" s="113"/>
    </row>
    <row r="25" spans="1:13" s="96" customFormat="1" ht="15">
      <c r="A25" s="102"/>
      <c r="B25" s="117" t="s">
        <v>153</v>
      </c>
      <c r="C25" s="110"/>
      <c r="D25" s="110"/>
      <c r="E25" s="111"/>
      <c r="F25" s="105"/>
      <c r="G25" s="105"/>
      <c r="H25" s="105"/>
      <c r="I25" s="105"/>
      <c r="J25" s="105"/>
      <c r="K25" s="105"/>
      <c r="L25" s="105"/>
      <c r="M25" s="113"/>
    </row>
    <row r="26" spans="1:13" s="96" customFormat="1" ht="15">
      <c r="A26" s="102"/>
      <c r="B26" s="118" t="s">
        <v>154</v>
      </c>
      <c r="C26" s="110"/>
      <c r="D26" s="110"/>
      <c r="E26" s="111"/>
      <c r="F26" s="112"/>
      <c r="G26" s="105"/>
      <c r="H26" s="105"/>
      <c r="I26" s="105"/>
      <c r="J26" s="105"/>
      <c r="K26" s="105"/>
      <c r="L26" s="105"/>
      <c r="M26" s="113"/>
    </row>
    <row r="27" spans="1:13" s="96" customFormat="1" ht="15">
      <c r="A27" s="102"/>
      <c r="B27" s="118" t="s">
        <v>155</v>
      </c>
      <c r="C27" s="110"/>
      <c r="D27" s="110"/>
      <c r="E27" s="111"/>
      <c r="F27" s="112"/>
      <c r="G27" s="105"/>
      <c r="H27" s="105"/>
      <c r="I27" s="105"/>
      <c r="J27" s="105"/>
      <c r="K27" s="105"/>
      <c r="L27" s="105"/>
      <c r="M27" s="119"/>
    </row>
    <row r="28" spans="1:13" s="96" customFormat="1" ht="24" customHeight="1">
      <c r="A28" s="90" t="s">
        <v>38</v>
      </c>
      <c r="B28" s="91" t="s">
        <v>156</v>
      </c>
      <c r="C28" s="92" t="s">
        <v>157</v>
      </c>
      <c r="D28" s="93"/>
      <c r="E28" s="91"/>
      <c r="F28" s="94">
        <f>+F29+F33</f>
        <v>0</v>
      </c>
      <c r="G28" s="94">
        <f t="shared" ref="G28:L28" si="3">+G29+G33</f>
        <v>0</v>
      </c>
      <c r="H28" s="94">
        <f t="shared" si="3"/>
        <v>0</v>
      </c>
      <c r="I28" s="94">
        <f t="shared" si="3"/>
        <v>0</v>
      </c>
      <c r="J28" s="94">
        <f t="shared" si="3"/>
        <v>0</v>
      </c>
      <c r="K28" s="94">
        <f t="shared" si="3"/>
        <v>0</v>
      </c>
      <c r="L28" s="94">
        <f t="shared" si="3"/>
        <v>0</v>
      </c>
      <c r="M28" s="95"/>
    </row>
    <row r="29" spans="1:13" s="96" customFormat="1" ht="19.5" customHeight="1">
      <c r="A29" s="97" t="s">
        <v>15</v>
      </c>
      <c r="B29" s="98" t="s">
        <v>143</v>
      </c>
      <c r="C29" s="98"/>
      <c r="D29" s="99"/>
      <c r="E29" s="98"/>
      <c r="F29" s="100">
        <f>SUM(F30:F32)</f>
        <v>0</v>
      </c>
      <c r="G29" s="100">
        <f t="shared" ref="G29:L29" si="4">SUM(G30:G32)</f>
        <v>0</v>
      </c>
      <c r="H29" s="100">
        <f t="shared" si="4"/>
        <v>0</v>
      </c>
      <c r="I29" s="100">
        <f t="shared" si="4"/>
        <v>0</v>
      </c>
      <c r="J29" s="100">
        <f t="shared" si="4"/>
        <v>0</v>
      </c>
      <c r="K29" s="100">
        <f t="shared" si="4"/>
        <v>0</v>
      </c>
      <c r="L29" s="100">
        <f t="shared" si="4"/>
        <v>0</v>
      </c>
      <c r="M29" s="101"/>
    </row>
    <row r="30" spans="1:13" s="96" customFormat="1">
      <c r="A30" s="102">
        <v>1</v>
      </c>
      <c r="B30" s="103" t="s">
        <v>144</v>
      </c>
      <c r="C30" s="103"/>
      <c r="D30" s="104"/>
      <c r="E30" s="103"/>
      <c r="F30" s="105">
        <v>0</v>
      </c>
      <c r="G30" s="105">
        <v>0</v>
      </c>
      <c r="H30" s="105">
        <v>0</v>
      </c>
      <c r="I30" s="105">
        <f>G30-H30</f>
        <v>0</v>
      </c>
      <c r="J30" s="105">
        <f>F30-I30</f>
        <v>0</v>
      </c>
      <c r="K30" s="105">
        <v>0</v>
      </c>
      <c r="L30" s="105">
        <v>0</v>
      </c>
      <c r="M30" s="106"/>
    </row>
    <row r="31" spans="1:13" s="96" customFormat="1">
      <c r="A31" s="102">
        <v>2</v>
      </c>
      <c r="B31" s="103" t="s">
        <v>145</v>
      </c>
      <c r="C31" s="103"/>
      <c r="D31" s="104"/>
      <c r="E31" s="107"/>
      <c r="F31" s="105"/>
      <c r="G31" s="105"/>
      <c r="H31" s="105"/>
      <c r="I31" s="105"/>
      <c r="J31" s="105"/>
      <c r="K31" s="105"/>
      <c r="L31" s="105"/>
      <c r="M31" s="106"/>
    </row>
    <row r="32" spans="1:13" s="96" customFormat="1">
      <c r="A32" s="102">
        <v>3</v>
      </c>
      <c r="B32" s="103" t="s">
        <v>145</v>
      </c>
      <c r="C32" s="103"/>
      <c r="D32" s="104"/>
      <c r="E32" s="107"/>
      <c r="F32" s="105"/>
      <c r="G32" s="105"/>
      <c r="H32" s="105"/>
      <c r="I32" s="105"/>
      <c r="J32" s="105"/>
      <c r="K32" s="105"/>
      <c r="L32" s="105"/>
      <c r="M32" s="106"/>
    </row>
    <row r="33" spans="1:13" s="96" customFormat="1" ht="15">
      <c r="A33" s="108" t="s">
        <v>129</v>
      </c>
      <c r="B33" s="109" t="s">
        <v>146</v>
      </c>
      <c r="C33" s="110"/>
      <c r="D33" s="110"/>
      <c r="E33" s="111"/>
      <c r="F33" s="112">
        <f>SUM(F34:F36)</f>
        <v>0</v>
      </c>
      <c r="G33" s="112">
        <f t="shared" ref="G33:L33" si="5">SUM(G34:G36)</f>
        <v>0</v>
      </c>
      <c r="H33" s="112">
        <f t="shared" si="5"/>
        <v>0</v>
      </c>
      <c r="I33" s="112">
        <f t="shared" si="5"/>
        <v>0</v>
      </c>
      <c r="J33" s="112">
        <f t="shared" si="5"/>
        <v>0</v>
      </c>
      <c r="K33" s="112">
        <f t="shared" si="5"/>
        <v>0</v>
      </c>
      <c r="L33" s="112">
        <f t="shared" si="5"/>
        <v>0</v>
      </c>
      <c r="M33" s="113"/>
    </row>
    <row r="34" spans="1:13" s="96" customFormat="1">
      <c r="A34" s="102">
        <v>1</v>
      </c>
      <c r="B34" s="103" t="s">
        <v>144</v>
      </c>
      <c r="C34" s="110"/>
      <c r="D34" s="114"/>
      <c r="E34" s="115"/>
      <c r="F34" s="105">
        <v>0</v>
      </c>
      <c r="G34" s="105">
        <v>0</v>
      </c>
      <c r="H34" s="105">
        <v>0</v>
      </c>
      <c r="I34" s="105">
        <f>G34-H34</f>
        <v>0</v>
      </c>
      <c r="J34" s="105">
        <f>F34-I34</f>
        <v>0</v>
      </c>
      <c r="K34" s="105">
        <v>0</v>
      </c>
      <c r="L34" s="105">
        <v>0</v>
      </c>
      <c r="M34" s="113"/>
    </row>
    <row r="35" spans="1:13" s="96" customFormat="1">
      <c r="A35" s="102">
        <v>2</v>
      </c>
      <c r="B35" s="103" t="s">
        <v>145</v>
      </c>
      <c r="C35" s="103"/>
      <c r="D35" s="104"/>
      <c r="E35" s="107"/>
      <c r="F35" s="105"/>
      <c r="G35" s="105"/>
      <c r="H35" s="105"/>
      <c r="I35" s="105"/>
      <c r="J35" s="105"/>
      <c r="K35" s="105"/>
      <c r="L35" s="105"/>
      <c r="M35" s="106"/>
    </row>
    <row r="36" spans="1:13" s="96" customFormat="1">
      <c r="A36" s="102">
        <v>3</v>
      </c>
      <c r="B36" s="103" t="s">
        <v>145</v>
      </c>
      <c r="C36" s="103"/>
      <c r="D36" s="104"/>
      <c r="E36" s="107"/>
      <c r="F36" s="105"/>
      <c r="G36" s="105"/>
      <c r="H36" s="105"/>
      <c r="I36" s="105"/>
      <c r="J36" s="105"/>
      <c r="K36" s="105"/>
      <c r="L36" s="105"/>
      <c r="M36" s="106"/>
    </row>
    <row r="37" spans="1:13" s="96" customFormat="1" ht="22.5" customHeight="1">
      <c r="A37" s="102"/>
      <c r="B37" s="116" t="s">
        <v>158</v>
      </c>
      <c r="C37" s="110"/>
      <c r="D37" s="110"/>
      <c r="E37" s="111"/>
      <c r="F37" s="112"/>
      <c r="G37" s="105"/>
      <c r="H37" s="105"/>
      <c r="I37" s="105"/>
      <c r="J37" s="105"/>
      <c r="K37" s="105"/>
      <c r="L37" s="105"/>
      <c r="M37" s="113"/>
    </row>
    <row r="38" spans="1:13" s="96" customFormat="1" ht="20.25" customHeight="1">
      <c r="A38" s="102"/>
      <c r="B38" s="117" t="s">
        <v>148</v>
      </c>
      <c r="C38" s="110"/>
      <c r="D38" s="110"/>
      <c r="E38" s="111"/>
      <c r="F38" s="105"/>
      <c r="G38" s="105"/>
      <c r="H38" s="105"/>
      <c r="I38" s="105"/>
      <c r="J38" s="105"/>
      <c r="K38" s="105"/>
      <c r="L38" s="105"/>
      <c r="M38" s="113"/>
    </row>
    <row r="39" spans="1:13" s="96" customFormat="1" ht="30">
      <c r="A39" s="102"/>
      <c r="B39" s="117" t="s">
        <v>149</v>
      </c>
      <c r="C39" s="110"/>
      <c r="D39" s="110"/>
      <c r="E39" s="111"/>
      <c r="F39" s="105"/>
      <c r="G39" s="105"/>
      <c r="H39" s="105"/>
      <c r="I39" s="105"/>
      <c r="J39" s="105"/>
      <c r="K39" s="105"/>
      <c r="L39" s="105"/>
      <c r="M39" s="113"/>
    </row>
    <row r="40" spans="1:13" s="96" customFormat="1" ht="15">
      <c r="A40" s="102"/>
      <c r="B40" s="117" t="s">
        <v>150</v>
      </c>
      <c r="C40" s="110"/>
      <c r="D40" s="110"/>
      <c r="E40" s="111"/>
      <c r="F40" s="105"/>
      <c r="G40" s="105"/>
      <c r="H40" s="105"/>
      <c r="I40" s="105"/>
      <c r="J40" s="105"/>
      <c r="K40" s="105"/>
      <c r="L40" s="105"/>
      <c r="M40" s="113"/>
    </row>
    <row r="41" spans="1:13" s="96" customFormat="1" ht="15">
      <c r="A41" s="102"/>
      <c r="B41" s="117" t="s">
        <v>151</v>
      </c>
      <c r="C41" s="110"/>
      <c r="D41" s="110"/>
      <c r="E41" s="111"/>
      <c r="F41" s="112"/>
      <c r="G41" s="112"/>
      <c r="H41" s="112"/>
      <c r="I41" s="112"/>
      <c r="J41" s="112"/>
      <c r="K41" s="112"/>
      <c r="L41" s="112"/>
      <c r="M41" s="113"/>
    </row>
    <row r="42" spans="1:13" s="96" customFormat="1" ht="15">
      <c r="A42" s="102"/>
      <c r="B42" s="117" t="s">
        <v>152</v>
      </c>
      <c r="C42" s="110"/>
      <c r="D42" s="110"/>
      <c r="E42" s="111"/>
      <c r="F42" s="112"/>
      <c r="G42" s="112"/>
      <c r="H42" s="112"/>
      <c r="I42" s="112"/>
      <c r="J42" s="112"/>
      <c r="K42" s="112"/>
      <c r="L42" s="112"/>
      <c r="M42" s="113"/>
    </row>
    <row r="43" spans="1:13" s="96" customFormat="1" ht="15">
      <c r="A43" s="102"/>
      <c r="B43" s="117" t="s">
        <v>153</v>
      </c>
      <c r="C43" s="110"/>
      <c r="D43" s="110"/>
      <c r="E43" s="111"/>
      <c r="F43" s="105"/>
      <c r="G43" s="105"/>
      <c r="H43" s="105"/>
      <c r="I43" s="105"/>
      <c r="J43" s="105"/>
      <c r="K43" s="105"/>
      <c r="L43" s="105"/>
      <c r="M43" s="113"/>
    </row>
    <row r="44" spans="1:13" s="96" customFormat="1" ht="15">
      <c r="A44" s="102"/>
      <c r="B44" s="118" t="s">
        <v>154</v>
      </c>
      <c r="C44" s="110"/>
      <c r="D44" s="110"/>
      <c r="E44" s="111"/>
      <c r="F44" s="112"/>
      <c r="G44" s="105"/>
      <c r="H44" s="105"/>
      <c r="I44" s="105"/>
      <c r="J44" s="105"/>
      <c r="K44" s="105"/>
      <c r="L44" s="105"/>
      <c r="M44" s="113"/>
    </row>
    <row r="45" spans="1:13" s="96" customFormat="1" ht="15">
      <c r="A45" s="102"/>
      <c r="B45" s="118" t="s">
        <v>155</v>
      </c>
      <c r="C45" s="110"/>
      <c r="D45" s="110"/>
      <c r="E45" s="111"/>
      <c r="F45" s="112"/>
      <c r="G45" s="105"/>
      <c r="H45" s="105"/>
      <c r="I45" s="105"/>
      <c r="J45" s="105"/>
      <c r="K45" s="105"/>
      <c r="L45" s="105"/>
      <c r="M45" s="119"/>
    </row>
    <row r="46" spans="1:13" s="96" customFormat="1">
      <c r="A46" s="120"/>
      <c r="B46" s="121"/>
      <c r="C46" s="121"/>
      <c r="D46" s="122"/>
      <c r="E46" s="121"/>
      <c r="F46" s="123"/>
      <c r="G46" s="123"/>
      <c r="H46" s="123"/>
      <c r="I46" s="123"/>
      <c r="J46" s="123"/>
      <c r="K46" s="123"/>
      <c r="L46" s="123"/>
      <c r="M46" s="124"/>
    </row>
    <row r="47" spans="1:13" s="96" customFormat="1" ht="25.5" customHeight="1">
      <c r="A47" s="90"/>
      <c r="B47" s="91" t="s">
        <v>159</v>
      </c>
      <c r="C47" s="92"/>
      <c r="D47" s="93"/>
      <c r="E47" s="91"/>
      <c r="F47" s="94"/>
      <c r="G47" s="94"/>
      <c r="H47" s="94"/>
      <c r="I47" s="94"/>
      <c r="J47" s="94"/>
      <c r="K47" s="94"/>
      <c r="L47" s="94"/>
      <c r="M47" s="95"/>
    </row>
    <row r="48" spans="1:13" s="96" customFormat="1" ht="28.5" customHeight="1">
      <c r="A48" s="125"/>
      <c r="B48" s="126" t="s">
        <v>160</v>
      </c>
      <c r="C48" s="126"/>
      <c r="D48" s="127"/>
      <c r="E48" s="126"/>
      <c r="F48" s="100"/>
      <c r="G48" s="100"/>
      <c r="H48" s="100"/>
      <c r="I48" s="100"/>
      <c r="J48" s="100"/>
      <c r="K48" s="100"/>
      <c r="L48" s="100"/>
      <c r="M48" s="128"/>
    </row>
    <row r="49" spans="1:13" s="96" customFormat="1" ht="30">
      <c r="A49" s="125"/>
      <c r="B49" s="129" t="s">
        <v>766</v>
      </c>
      <c r="C49" s="129"/>
      <c r="D49" s="130"/>
      <c r="E49" s="129"/>
      <c r="F49" s="100"/>
      <c r="G49" s="100"/>
      <c r="H49" s="100"/>
      <c r="I49" s="100"/>
      <c r="J49" s="100"/>
      <c r="K49" s="100"/>
      <c r="L49" s="100"/>
      <c r="M49" s="131"/>
    </row>
    <row r="50" spans="1:13" s="96" customFormat="1" ht="30">
      <c r="A50" s="125"/>
      <c r="B50" s="129" t="s">
        <v>767</v>
      </c>
      <c r="C50" s="129"/>
      <c r="D50" s="130"/>
      <c r="E50" s="129"/>
      <c r="F50" s="132"/>
      <c r="G50" s="132"/>
      <c r="H50" s="132"/>
      <c r="I50" s="132"/>
      <c r="J50" s="132"/>
      <c r="K50" s="132"/>
      <c r="L50" s="132"/>
      <c r="M50" s="131"/>
    </row>
    <row r="51" spans="1:13" s="139" customFormat="1" ht="16" thickBot="1">
      <c r="A51" s="133"/>
      <c r="B51" s="134" t="s">
        <v>161</v>
      </c>
      <c r="C51" s="134"/>
      <c r="D51" s="135"/>
      <c r="E51" s="134"/>
      <c r="F51" s="136"/>
      <c r="G51" s="137"/>
      <c r="H51" s="137"/>
      <c r="I51" s="137"/>
      <c r="J51" s="137"/>
      <c r="K51" s="136"/>
      <c r="L51" s="136"/>
      <c r="M51" s="138"/>
    </row>
    <row r="52" spans="1:13" ht="21" customHeight="1" thickTop="1">
      <c r="A52" s="74"/>
      <c r="B52" s="74"/>
      <c r="C52" s="74"/>
      <c r="D52" s="74"/>
      <c r="E52" s="74"/>
      <c r="F52" s="140"/>
      <c r="G52" s="77"/>
      <c r="H52" s="77"/>
      <c r="I52" s="77"/>
      <c r="J52" s="961" t="s">
        <v>410</v>
      </c>
      <c r="K52" s="961"/>
      <c r="L52" s="961"/>
      <c r="M52" s="961"/>
    </row>
    <row r="53" spans="1:13" ht="21" customHeight="1">
      <c r="A53" s="74"/>
      <c r="B53" s="74"/>
      <c r="C53" s="74"/>
      <c r="D53" s="74"/>
      <c r="E53" s="74"/>
      <c r="F53" s="140"/>
      <c r="G53" s="77"/>
      <c r="H53" s="77"/>
      <c r="I53" s="77"/>
      <c r="J53" s="962" t="s">
        <v>39</v>
      </c>
      <c r="K53" s="962"/>
      <c r="L53" s="962"/>
      <c r="M53" s="962"/>
    </row>
    <row r="54" spans="1:13">
      <c r="A54" s="74"/>
      <c r="B54" s="141" t="s">
        <v>162</v>
      </c>
      <c r="C54" s="74"/>
      <c r="D54" s="74"/>
      <c r="E54" s="74"/>
      <c r="F54" s="140"/>
      <c r="G54" s="77"/>
      <c r="H54" s="77"/>
      <c r="I54" s="77"/>
      <c r="J54" s="77"/>
      <c r="K54" s="24"/>
      <c r="L54" s="24"/>
      <c r="M54" s="76"/>
    </row>
    <row r="55" spans="1:13">
      <c r="A55" s="74"/>
      <c r="B55" s="142"/>
      <c r="C55" s="74"/>
      <c r="D55" s="74"/>
      <c r="E55" s="74"/>
      <c r="F55" s="140"/>
      <c r="G55" s="77"/>
      <c r="H55" s="77"/>
      <c r="I55" s="77"/>
      <c r="J55" s="77"/>
      <c r="K55" s="24"/>
      <c r="L55" s="24"/>
      <c r="M55" s="76"/>
    </row>
    <row r="56" spans="1:13">
      <c r="A56" s="74"/>
      <c r="B56" s="142"/>
      <c r="C56" s="74"/>
      <c r="D56" s="74"/>
      <c r="E56" s="74"/>
      <c r="F56" s="143"/>
      <c r="G56" s="77"/>
      <c r="H56" s="77"/>
      <c r="I56" s="77"/>
      <c r="J56" s="77"/>
      <c r="K56" s="24"/>
      <c r="L56" s="24"/>
      <c r="M56" s="76"/>
    </row>
    <row r="57" spans="1:13">
      <c r="A57" s="74"/>
      <c r="B57" s="74"/>
      <c r="C57" s="74"/>
      <c r="D57" s="74"/>
      <c r="E57" s="74"/>
      <c r="F57" s="143"/>
      <c r="G57" s="77"/>
      <c r="H57" s="77"/>
      <c r="I57" s="77"/>
      <c r="J57" s="77"/>
      <c r="K57" s="24"/>
      <c r="L57" s="24"/>
      <c r="M57" s="76"/>
    </row>
    <row r="58" spans="1:13" ht="13.5" customHeight="1">
      <c r="A58" s="74"/>
      <c r="B58" s="74"/>
      <c r="C58" s="74"/>
      <c r="D58" s="74"/>
      <c r="E58" s="74"/>
      <c r="F58" s="143"/>
      <c r="G58" s="77"/>
      <c r="H58" s="77"/>
      <c r="I58" s="77"/>
      <c r="J58" s="77"/>
      <c r="K58" s="24"/>
      <c r="L58" s="24"/>
      <c r="M58" s="76"/>
    </row>
    <row r="59" spans="1:13">
      <c r="A59" s="74"/>
      <c r="B59" s="74"/>
      <c r="C59" s="74"/>
      <c r="D59" s="74"/>
      <c r="E59" s="74"/>
      <c r="F59" s="140"/>
      <c r="G59" s="77"/>
      <c r="H59" s="77"/>
      <c r="I59" s="77"/>
      <c r="J59" s="77"/>
      <c r="K59" s="24"/>
      <c r="L59" s="24"/>
      <c r="M59" s="76"/>
    </row>
    <row r="60" spans="1:13">
      <c r="A60" s="74"/>
      <c r="B60" s="74"/>
      <c r="C60" s="74"/>
      <c r="D60" s="74"/>
      <c r="E60" s="74"/>
      <c r="F60" s="140"/>
      <c r="G60" s="77"/>
      <c r="H60" s="77"/>
      <c r="I60" s="77"/>
      <c r="J60" s="77"/>
      <c r="K60" s="24"/>
      <c r="L60" s="24"/>
      <c r="M60" s="76"/>
    </row>
    <row r="61" spans="1:13">
      <c r="A61" s="74"/>
      <c r="B61" s="74"/>
      <c r="C61" s="74"/>
      <c r="D61" s="74"/>
      <c r="E61" s="74"/>
      <c r="F61" s="140"/>
      <c r="G61" s="77"/>
      <c r="H61" s="77"/>
      <c r="I61" s="77"/>
      <c r="J61" s="77"/>
      <c r="K61" s="24"/>
      <c r="L61" s="24"/>
      <c r="M61" s="76"/>
    </row>
    <row r="62" spans="1:13">
      <c r="A62" s="74"/>
      <c r="B62" s="74"/>
      <c r="C62" s="74"/>
      <c r="D62" s="74"/>
      <c r="E62" s="74"/>
      <c r="F62" s="140"/>
      <c r="G62" s="77"/>
      <c r="H62" s="77"/>
      <c r="I62" s="77"/>
      <c r="J62" s="77"/>
      <c r="K62" s="24"/>
      <c r="L62" s="24"/>
      <c r="M62" s="76"/>
    </row>
    <row r="63" spans="1:13">
      <c r="A63" s="74"/>
      <c r="B63" s="74"/>
      <c r="C63" s="74"/>
      <c r="D63" s="74"/>
      <c r="E63" s="74"/>
      <c r="F63" s="140"/>
      <c r="G63" s="77"/>
      <c r="H63" s="77"/>
      <c r="I63" s="77"/>
      <c r="J63" s="77"/>
      <c r="K63" s="24"/>
      <c r="L63" s="24"/>
      <c r="M63" s="76"/>
    </row>
    <row r="64" spans="1:13">
      <c r="A64" s="74"/>
      <c r="B64" s="74"/>
      <c r="C64" s="74"/>
      <c r="D64" s="74"/>
      <c r="E64" s="74"/>
      <c r="F64" s="140"/>
      <c r="G64" s="77"/>
      <c r="H64" s="77"/>
      <c r="I64" s="77"/>
      <c r="J64" s="77"/>
      <c r="K64" s="24"/>
      <c r="L64" s="24"/>
      <c r="M64" s="76"/>
    </row>
    <row r="65" spans="1:13">
      <c r="A65" s="74"/>
      <c r="B65" s="74"/>
      <c r="C65" s="74"/>
      <c r="D65" s="74"/>
      <c r="E65" s="74"/>
      <c r="F65" s="140"/>
      <c r="G65" s="77"/>
      <c r="H65" s="77"/>
      <c r="I65" s="77"/>
      <c r="J65" s="77"/>
      <c r="K65" s="24"/>
      <c r="L65" s="24"/>
      <c r="M65" s="76"/>
    </row>
    <row r="66" spans="1:13">
      <c r="A66" s="74"/>
      <c r="B66" s="74"/>
      <c r="C66" s="74"/>
      <c r="D66" s="74"/>
      <c r="E66" s="74"/>
      <c r="F66" s="140"/>
      <c r="G66" s="77"/>
      <c r="H66" s="77"/>
      <c r="I66" s="77"/>
      <c r="J66" s="77"/>
      <c r="K66" s="24"/>
      <c r="L66" s="24"/>
      <c r="M66" s="76"/>
    </row>
    <row r="67" spans="1:13">
      <c r="A67" s="74"/>
      <c r="B67" s="74"/>
      <c r="C67" s="74"/>
      <c r="D67" s="74"/>
      <c r="E67" s="74"/>
      <c r="F67" s="140"/>
      <c r="G67" s="77"/>
      <c r="H67" s="77"/>
      <c r="I67" s="77"/>
      <c r="J67" s="77"/>
      <c r="K67" s="24"/>
      <c r="L67" s="24"/>
      <c r="M67" s="76"/>
    </row>
    <row r="68" spans="1:13">
      <c r="A68" s="74"/>
      <c r="B68" s="74"/>
      <c r="C68" s="74"/>
      <c r="D68" s="74"/>
      <c r="E68" s="74"/>
      <c r="F68" s="140"/>
      <c r="G68" s="77"/>
      <c r="H68" s="77"/>
      <c r="I68" s="77"/>
      <c r="J68" s="77"/>
      <c r="K68" s="24"/>
      <c r="L68" s="24"/>
      <c r="M68" s="76"/>
    </row>
    <row r="69" spans="1:13">
      <c r="A69" s="74"/>
      <c r="B69" s="74"/>
      <c r="C69" s="74"/>
      <c r="D69" s="74"/>
      <c r="E69" s="74"/>
      <c r="F69" s="140"/>
      <c r="G69" s="77"/>
      <c r="H69" s="77"/>
      <c r="I69" s="77"/>
      <c r="J69" s="77"/>
      <c r="K69" s="24"/>
      <c r="L69" s="24"/>
      <c r="M69" s="76"/>
    </row>
    <row r="70" spans="1:13">
      <c r="A70" s="74"/>
      <c r="B70" s="74"/>
      <c r="C70" s="74"/>
      <c r="D70" s="74"/>
      <c r="E70" s="74"/>
      <c r="F70" s="140"/>
      <c r="G70" s="77"/>
      <c r="H70" s="77"/>
      <c r="I70" s="77"/>
      <c r="J70" s="77"/>
      <c r="K70" s="24"/>
      <c r="L70" s="24"/>
      <c r="M70" s="76"/>
    </row>
    <row r="71" spans="1:13">
      <c r="A71" s="74"/>
      <c r="B71" s="74"/>
      <c r="C71" s="74"/>
      <c r="D71" s="74"/>
      <c r="E71" s="74"/>
      <c r="F71" s="140"/>
      <c r="G71" s="77"/>
      <c r="H71" s="77"/>
      <c r="I71" s="77"/>
      <c r="J71" s="77"/>
      <c r="K71" s="24"/>
      <c r="L71" s="24"/>
      <c r="M71" s="76"/>
    </row>
    <row r="72" spans="1:13">
      <c r="A72" s="74"/>
      <c r="B72" s="74"/>
      <c r="C72" s="74"/>
      <c r="D72" s="74"/>
      <c r="E72" s="74"/>
      <c r="F72" s="140"/>
      <c r="G72" s="77"/>
      <c r="H72" s="77"/>
      <c r="I72" s="77"/>
      <c r="J72" s="77"/>
      <c r="K72" s="24"/>
      <c r="L72" s="24"/>
      <c r="M72" s="76"/>
    </row>
    <row r="73" spans="1:13">
      <c r="A73" s="74"/>
      <c r="B73" s="74"/>
      <c r="C73" s="74"/>
      <c r="D73" s="74"/>
      <c r="E73" s="74"/>
      <c r="F73" s="140"/>
      <c r="G73" s="77"/>
      <c r="H73" s="77"/>
      <c r="I73" s="77"/>
      <c r="J73" s="77"/>
      <c r="K73" s="24"/>
      <c r="L73" s="24"/>
      <c r="M73" s="76"/>
    </row>
    <row r="74" spans="1:13">
      <c r="A74" s="74"/>
      <c r="B74" s="74"/>
      <c r="C74" s="74"/>
      <c r="D74" s="74"/>
      <c r="E74" s="74"/>
      <c r="F74" s="140"/>
      <c r="G74" s="77"/>
      <c r="H74" s="77"/>
      <c r="I74" s="77"/>
      <c r="J74" s="77"/>
      <c r="K74" s="24"/>
      <c r="L74" s="24"/>
      <c r="M74" s="76"/>
    </row>
    <row r="75" spans="1:13">
      <c r="A75" s="74"/>
      <c r="B75" s="74"/>
      <c r="C75" s="74"/>
      <c r="D75" s="74"/>
      <c r="E75" s="74"/>
      <c r="F75" s="140"/>
      <c r="G75" s="77"/>
      <c r="H75" s="77"/>
      <c r="I75" s="77"/>
      <c r="J75" s="77"/>
      <c r="K75" s="24"/>
      <c r="L75" s="24"/>
      <c r="M75" s="76"/>
    </row>
    <row r="76" spans="1:13">
      <c r="A76" s="74"/>
      <c r="B76" s="74"/>
      <c r="C76" s="74"/>
      <c r="D76" s="74"/>
      <c r="E76" s="74"/>
      <c r="F76" s="140"/>
      <c r="G76" s="77"/>
      <c r="H76" s="77"/>
      <c r="I76" s="77"/>
      <c r="J76" s="77"/>
      <c r="K76" s="24"/>
      <c r="L76" s="24"/>
      <c r="M76" s="76"/>
    </row>
    <row r="77" spans="1:13">
      <c r="A77" s="74"/>
      <c r="B77" s="74"/>
      <c r="C77" s="74"/>
      <c r="D77" s="74"/>
      <c r="E77" s="74"/>
      <c r="F77" s="140"/>
      <c r="G77" s="77"/>
      <c r="H77" s="77"/>
      <c r="I77" s="77"/>
      <c r="J77" s="77"/>
      <c r="K77" s="24"/>
      <c r="L77" s="24"/>
      <c r="M77" s="76"/>
    </row>
    <row r="78" spans="1:13">
      <c r="A78" s="74"/>
      <c r="B78" s="74"/>
      <c r="C78" s="74"/>
      <c r="D78" s="74"/>
      <c r="E78" s="74"/>
      <c r="F78" s="140"/>
      <c r="G78" s="77"/>
      <c r="H78" s="77"/>
      <c r="I78" s="77"/>
      <c r="J78" s="77"/>
      <c r="K78" s="24"/>
      <c r="L78" s="24"/>
      <c r="M78" s="76"/>
    </row>
    <row r="79" spans="1:13">
      <c r="A79" s="74"/>
      <c r="B79" s="74"/>
      <c r="C79" s="74"/>
      <c r="D79" s="74"/>
      <c r="E79" s="74"/>
      <c r="F79" s="140"/>
      <c r="G79" s="77"/>
      <c r="H79" s="77"/>
      <c r="I79" s="77"/>
      <c r="J79" s="77"/>
      <c r="K79" s="24"/>
      <c r="L79" s="24"/>
      <c r="M79" s="76"/>
    </row>
  </sheetData>
  <mergeCells count="20">
    <mergeCell ref="J52:M52"/>
    <mergeCell ref="J53:M53"/>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Q88"/>
  <sheetViews>
    <sheetView zoomScale="131" workbookViewId="0">
      <pane xSplit="2" ySplit="7" topLeftCell="C24" activePane="bottomRight" state="frozen"/>
      <selection pane="topRight" activeCell="C1" sqref="C1"/>
      <selection pane="bottomLeft" activeCell="A8" sqref="A8"/>
      <selection pane="bottomRight" activeCell="N25" sqref="N25"/>
    </sheetView>
  </sheetViews>
  <sheetFormatPr baseColWidth="10" defaultColWidth="8.6640625" defaultRowHeight="15"/>
  <cols>
    <col min="1" max="1" width="4.6640625" style="16" customWidth="1"/>
    <col min="2" max="2" width="28.33203125" style="17" customWidth="1"/>
    <col min="3" max="3" width="16.5" style="17" customWidth="1"/>
    <col min="4" max="5" width="7.1640625" customWidth="1"/>
    <col min="6" max="6" width="9.5" customWidth="1"/>
    <col min="7" max="7" width="8.1640625" customWidth="1"/>
    <col min="8" max="8" width="6.6640625" customWidth="1"/>
    <col min="9" max="9" width="7.1640625" customWidth="1"/>
    <col min="10" max="10" width="6.5" customWidth="1"/>
    <col min="11" max="11" width="8.6640625" customWidth="1"/>
    <col min="12" max="12" width="7.6640625" style="299" customWidth="1"/>
    <col min="13" max="13" width="7.5" style="299" customWidth="1"/>
    <col min="14" max="14" width="7.5" customWidth="1"/>
    <col min="15" max="15" width="9.1640625" customWidth="1"/>
    <col min="16" max="16" width="18.5" customWidth="1"/>
  </cols>
  <sheetData>
    <row r="1" spans="1:17" ht="16">
      <c r="A1" s="910" t="s">
        <v>0</v>
      </c>
      <c r="B1" s="910"/>
      <c r="C1" s="910"/>
      <c r="D1" s="965"/>
      <c r="E1" s="965"/>
      <c r="F1" s="965"/>
      <c r="G1" s="965"/>
      <c r="H1" s="965"/>
      <c r="I1" s="965"/>
      <c r="J1" s="965"/>
      <c r="K1" s="965"/>
      <c r="L1" s="965"/>
      <c r="M1" s="965"/>
      <c r="N1" s="965"/>
      <c r="O1" s="965"/>
      <c r="P1" s="21" t="s">
        <v>163</v>
      </c>
    </row>
    <row r="2" spans="1:17" ht="16.5" customHeight="1">
      <c r="A2" s="927" t="s">
        <v>721</v>
      </c>
      <c r="B2" s="927"/>
      <c r="C2" s="927"/>
      <c r="D2" s="966"/>
      <c r="E2" s="966"/>
      <c r="F2" s="966"/>
      <c r="G2" s="966"/>
      <c r="H2" s="966"/>
      <c r="I2" s="966"/>
      <c r="J2" s="966"/>
      <c r="K2" s="966"/>
      <c r="L2" s="966"/>
      <c r="M2" s="966"/>
      <c r="N2" s="966"/>
      <c r="O2" s="966"/>
      <c r="P2" s="2"/>
    </row>
    <row r="3" spans="1:17" ht="19.5" customHeight="1">
      <c r="A3" s="897" t="s">
        <v>720</v>
      </c>
      <c r="B3" s="897"/>
      <c r="C3" s="897"/>
      <c r="D3" s="897"/>
      <c r="E3" s="897"/>
      <c r="F3" s="897"/>
      <c r="G3" s="897"/>
      <c r="H3" s="897"/>
      <c r="I3" s="897"/>
      <c r="J3" s="897"/>
      <c r="K3" s="897"/>
      <c r="L3" s="897"/>
      <c r="M3" s="897"/>
      <c r="N3" s="897"/>
      <c r="O3" s="897"/>
      <c r="P3" s="897"/>
    </row>
    <row r="4" spans="1:17" ht="16" thickBot="1">
      <c r="A4" s="3"/>
      <c r="B4" s="3"/>
      <c r="C4" s="3"/>
      <c r="D4" s="3"/>
      <c r="E4" s="3"/>
      <c r="F4" s="3"/>
      <c r="G4" s="928" t="s">
        <v>164</v>
      </c>
      <c r="H4" s="928"/>
      <c r="I4" s="928"/>
      <c r="J4" s="928"/>
      <c r="K4" s="928"/>
      <c r="L4" s="928"/>
      <c r="M4" s="928"/>
      <c r="N4" s="928"/>
      <c r="O4" s="928"/>
      <c r="P4" s="928"/>
    </row>
    <row r="5" spans="1:17" ht="29.25" customHeight="1">
      <c r="A5" s="972" t="s">
        <v>3</v>
      </c>
      <c r="B5" s="974" t="s">
        <v>165</v>
      </c>
      <c r="C5" s="974" t="s">
        <v>133</v>
      </c>
      <c r="D5" s="967" t="s">
        <v>166</v>
      </c>
      <c r="E5" s="967"/>
      <c r="F5" s="967"/>
      <c r="G5" s="967"/>
      <c r="H5" s="967" t="s">
        <v>167</v>
      </c>
      <c r="I5" s="967"/>
      <c r="J5" s="967"/>
      <c r="K5" s="967"/>
      <c r="L5" s="967" t="s">
        <v>168</v>
      </c>
      <c r="M5" s="967"/>
      <c r="N5" s="967"/>
      <c r="O5" s="967"/>
      <c r="P5" s="969" t="s">
        <v>725</v>
      </c>
    </row>
    <row r="6" spans="1:17" ht="42">
      <c r="A6" s="973"/>
      <c r="B6" s="975"/>
      <c r="C6" s="975"/>
      <c r="D6" s="209" t="s">
        <v>169</v>
      </c>
      <c r="E6" s="209" t="s">
        <v>170</v>
      </c>
      <c r="F6" s="209" t="s">
        <v>171</v>
      </c>
      <c r="G6" s="209" t="s">
        <v>172</v>
      </c>
      <c r="H6" s="286" t="s">
        <v>169</v>
      </c>
      <c r="I6" s="286" t="s">
        <v>170</v>
      </c>
      <c r="J6" s="209" t="s">
        <v>171</v>
      </c>
      <c r="K6" s="209" t="s">
        <v>172</v>
      </c>
      <c r="L6" s="293" t="s">
        <v>169</v>
      </c>
      <c r="M6" s="293" t="s">
        <v>170</v>
      </c>
      <c r="N6" s="209" t="s">
        <v>171</v>
      </c>
      <c r="O6" s="209" t="s">
        <v>172</v>
      </c>
      <c r="P6" s="970"/>
    </row>
    <row r="7" spans="1:17">
      <c r="A7" s="222" t="s">
        <v>102</v>
      </c>
      <c r="B7" s="167" t="s">
        <v>103</v>
      </c>
      <c r="C7" s="168" t="s">
        <v>104</v>
      </c>
      <c r="D7" s="168" t="s">
        <v>105</v>
      </c>
      <c r="E7" s="168" t="s">
        <v>106</v>
      </c>
      <c r="F7" s="168" t="s">
        <v>137</v>
      </c>
      <c r="G7" s="168" t="s">
        <v>107</v>
      </c>
      <c r="H7" s="168" t="s">
        <v>138</v>
      </c>
      <c r="I7" s="168" t="s">
        <v>173</v>
      </c>
      <c r="J7" s="168" t="s">
        <v>108</v>
      </c>
      <c r="K7" s="177" t="s">
        <v>109</v>
      </c>
      <c r="L7" s="294" t="s">
        <v>110</v>
      </c>
      <c r="M7" s="294" t="s">
        <v>111</v>
      </c>
      <c r="N7" s="168" t="s">
        <v>112</v>
      </c>
      <c r="O7" s="168" t="s">
        <v>113</v>
      </c>
      <c r="P7" s="210" t="s">
        <v>114</v>
      </c>
    </row>
    <row r="8" spans="1:17" s="22" customFormat="1" ht="28">
      <c r="A8" s="223"/>
      <c r="B8" s="179" t="s">
        <v>318</v>
      </c>
      <c r="C8" s="178"/>
      <c r="D8" s="178"/>
      <c r="E8" s="178"/>
      <c r="F8" s="178"/>
      <c r="G8" s="178"/>
      <c r="H8" s="284"/>
      <c r="I8" s="284"/>
      <c r="J8" s="178"/>
      <c r="K8" s="178"/>
      <c r="L8" s="295"/>
      <c r="M8" s="295"/>
      <c r="N8" s="178"/>
      <c r="O8" s="178"/>
      <c r="P8" s="224"/>
    </row>
    <row r="9" spans="1:17">
      <c r="A9" s="223"/>
      <c r="B9" s="179" t="s">
        <v>320</v>
      </c>
      <c r="C9" s="178"/>
      <c r="D9" s="178"/>
      <c r="E9" s="178"/>
      <c r="F9" s="178"/>
      <c r="G9" s="178"/>
      <c r="H9" s="284"/>
      <c r="I9" s="284"/>
      <c r="J9" s="178"/>
      <c r="K9" s="178"/>
      <c r="L9" s="295"/>
      <c r="M9" s="295"/>
      <c r="N9" s="178"/>
      <c r="O9" s="178"/>
      <c r="P9" s="224"/>
    </row>
    <row r="10" spans="1:17">
      <c r="A10" s="223"/>
      <c r="B10" s="179" t="s">
        <v>319</v>
      </c>
      <c r="C10" s="178"/>
      <c r="D10" s="178"/>
      <c r="E10" s="178"/>
      <c r="F10" s="178"/>
      <c r="G10" s="178"/>
      <c r="H10" s="284"/>
      <c r="I10" s="284"/>
      <c r="J10" s="178"/>
      <c r="K10" s="178"/>
      <c r="L10" s="295"/>
      <c r="M10" s="295"/>
      <c r="N10" s="178"/>
      <c r="O10" s="178"/>
      <c r="P10" s="224"/>
    </row>
    <row r="11" spans="1:17" ht="28">
      <c r="A11" s="223"/>
      <c r="B11" s="179" t="s">
        <v>321</v>
      </c>
      <c r="C11" s="178"/>
      <c r="D11" s="178"/>
      <c r="E11" s="178"/>
      <c r="F11" s="178"/>
      <c r="G11" s="178"/>
      <c r="H11" s="284"/>
      <c r="I11" s="284"/>
      <c r="J11" s="178"/>
      <c r="K11" s="178"/>
      <c r="L11" s="295"/>
      <c r="M11" s="295"/>
      <c r="N11" s="178"/>
      <c r="O11" s="178"/>
      <c r="P11" s="224"/>
    </row>
    <row r="12" spans="1:17" ht="28">
      <c r="A12" s="223"/>
      <c r="B12" s="179" t="s">
        <v>322</v>
      </c>
      <c r="C12" s="178"/>
      <c r="D12" s="178"/>
      <c r="E12" s="178"/>
      <c r="F12" s="178"/>
      <c r="G12" s="178"/>
      <c r="H12" s="284"/>
      <c r="I12" s="284"/>
      <c r="J12" s="178"/>
      <c r="K12" s="178"/>
      <c r="L12" s="295"/>
      <c r="M12" s="295"/>
      <c r="N12" s="178"/>
      <c r="O12" s="178"/>
      <c r="P12" s="224"/>
    </row>
    <row r="13" spans="1:17">
      <c r="A13" s="223"/>
      <c r="B13" s="179" t="s">
        <v>323</v>
      </c>
      <c r="C13" s="178"/>
      <c r="D13" s="178"/>
      <c r="E13" s="178"/>
      <c r="F13" s="178"/>
      <c r="G13" s="178"/>
      <c r="H13" s="284"/>
      <c r="I13" s="284"/>
      <c r="J13" s="178"/>
      <c r="K13" s="178"/>
      <c r="L13" s="295"/>
      <c r="M13" s="295"/>
      <c r="N13" s="178"/>
      <c r="O13" s="178"/>
      <c r="P13" s="224"/>
    </row>
    <row r="14" spans="1:17" s="19" customFormat="1" ht="20" customHeight="1">
      <c r="A14" s="223" t="s">
        <v>17</v>
      </c>
      <c r="B14" s="180" t="s">
        <v>905</v>
      </c>
      <c r="C14" s="178"/>
      <c r="D14" s="181">
        <f t="shared" ref="D14:L14" si="0">SUM(D15:D31)</f>
        <v>11050</v>
      </c>
      <c r="E14" s="181">
        <f t="shared" si="0"/>
        <v>3400</v>
      </c>
      <c r="F14" s="181">
        <f t="shared" si="0"/>
        <v>4360</v>
      </c>
      <c r="G14" s="181">
        <f t="shared" si="0"/>
        <v>3290</v>
      </c>
      <c r="H14" s="287">
        <f t="shared" si="0"/>
        <v>1720</v>
      </c>
      <c r="I14" s="287">
        <f t="shared" si="0"/>
        <v>520</v>
      </c>
      <c r="J14" s="181">
        <f t="shared" si="0"/>
        <v>0</v>
      </c>
      <c r="K14" s="181">
        <f t="shared" si="0"/>
        <v>1200</v>
      </c>
      <c r="L14" s="296">
        <f t="shared" si="0"/>
        <v>9190</v>
      </c>
      <c r="M14" s="296">
        <f>E14-I14</f>
        <v>2880</v>
      </c>
      <c r="N14" s="181">
        <f>F14-J14</f>
        <v>4360</v>
      </c>
      <c r="O14" s="181">
        <f>G14-K14</f>
        <v>2090</v>
      </c>
      <c r="P14" s="224"/>
      <c r="Q14" s="72"/>
    </row>
    <row r="15" spans="1:17" s="19" customFormat="1" ht="14">
      <c r="A15" s="767">
        <v>1</v>
      </c>
      <c r="B15" s="768" t="s">
        <v>906</v>
      </c>
      <c r="C15" s="769" t="s">
        <v>907</v>
      </c>
      <c r="D15" s="769">
        <f>SUM(E15:G15)</f>
        <v>650</v>
      </c>
      <c r="E15" s="769">
        <v>200</v>
      </c>
      <c r="F15" s="769">
        <v>235</v>
      </c>
      <c r="G15" s="769">
        <v>215</v>
      </c>
      <c r="H15" s="769">
        <f>SUM(I15:K15)</f>
        <v>275</v>
      </c>
      <c r="I15" s="767">
        <f>E15*30%</f>
        <v>60</v>
      </c>
      <c r="J15" s="768"/>
      <c r="K15" s="770">
        <f>G15</f>
        <v>215</v>
      </c>
      <c r="L15" s="770">
        <f>SUM(M15:O15)</f>
        <v>375</v>
      </c>
      <c r="M15" s="771">
        <f>E15-I15</f>
        <v>140</v>
      </c>
      <c r="N15" s="771">
        <f t="shared" ref="N15:O30" si="1">F15-J15</f>
        <v>235</v>
      </c>
      <c r="O15" s="771">
        <f t="shared" si="1"/>
        <v>0</v>
      </c>
      <c r="P15" s="772" t="s">
        <v>908</v>
      </c>
    </row>
    <row r="16" spans="1:17" s="19" customFormat="1" ht="14">
      <c r="A16" s="767">
        <v>2</v>
      </c>
      <c r="B16" s="768" t="s">
        <v>909</v>
      </c>
      <c r="C16" s="769" t="s">
        <v>907</v>
      </c>
      <c r="D16" s="769">
        <f t="shared" ref="D16:D31" si="2">SUM(E16:G16)</f>
        <v>650</v>
      </c>
      <c r="E16" s="769">
        <v>200</v>
      </c>
      <c r="F16" s="769">
        <v>235</v>
      </c>
      <c r="G16" s="769">
        <v>215</v>
      </c>
      <c r="H16" s="769">
        <f t="shared" ref="H16:H31" si="3">SUM(I16:K16)</f>
        <v>0</v>
      </c>
      <c r="I16" s="767"/>
      <c r="J16" s="768"/>
      <c r="K16" s="770"/>
      <c r="L16" s="770">
        <f t="shared" ref="L16:L31" si="4">SUM(M16:O16)</f>
        <v>650</v>
      </c>
      <c r="M16" s="771">
        <f t="shared" ref="M16:O31" si="5">E16-I16</f>
        <v>200</v>
      </c>
      <c r="N16" s="771">
        <f t="shared" si="1"/>
        <v>235</v>
      </c>
      <c r="O16" s="771">
        <f t="shared" si="1"/>
        <v>215</v>
      </c>
      <c r="P16" s="772"/>
    </row>
    <row r="17" spans="1:16" s="19" customFormat="1" ht="14">
      <c r="A17" s="767">
        <v>3</v>
      </c>
      <c r="B17" s="768" t="s">
        <v>910</v>
      </c>
      <c r="C17" s="769" t="s">
        <v>907</v>
      </c>
      <c r="D17" s="769">
        <f t="shared" si="2"/>
        <v>650</v>
      </c>
      <c r="E17" s="769">
        <v>200</v>
      </c>
      <c r="F17" s="769">
        <v>225</v>
      </c>
      <c r="G17" s="769">
        <v>225</v>
      </c>
      <c r="H17" s="769">
        <f t="shared" si="3"/>
        <v>0</v>
      </c>
      <c r="I17" s="767"/>
      <c r="J17" s="768"/>
      <c r="K17" s="770"/>
      <c r="L17" s="770">
        <f t="shared" si="4"/>
        <v>650</v>
      </c>
      <c r="M17" s="771">
        <f t="shared" si="5"/>
        <v>200</v>
      </c>
      <c r="N17" s="771">
        <f t="shared" si="1"/>
        <v>225</v>
      </c>
      <c r="O17" s="771">
        <f t="shared" si="1"/>
        <v>225</v>
      </c>
      <c r="P17" s="772"/>
    </row>
    <row r="18" spans="1:16" s="19" customFormat="1" ht="14">
      <c r="A18" s="767">
        <v>4</v>
      </c>
      <c r="B18" s="768" t="s">
        <v>911</v>
      </c>
      <c r="C18" s="769" t="s">
        <v>912</v>
      </c>
      <c r="D18" s="769">
        <f t="shared" si="2"/>
        <v>650</v>
      </c>
      <c r="E18" s="769">
        <v>200</v>
      </c>
      <c r="F18" s="769">
        <v>295</v>
      </c>
      <c r="G18" s="769">
        <v>155</v>
      </c>
      <c r="H18" s="769">
        <f t="shared" si="3"/>
        <v>40</v>
      </c>
      <c r="I18" s="767">
        <f>E18*20%</f>
        <v>40</v>
      </c>
      <c r="J18" s="768"/>
      <c r="K18" s="770"/>
      <c r="L18" s="770">
        <f t="shared" si="4"/>
        <v>610</v>
      </c>
      <c r="M18" s="771">
        <f t="shared" si="5"/>
        <v>160</v>
      </c>
      <c r="N18" s="771">
        <f t="shared" si="1"/>
        <v>295</v>
      </c>
      <c r="O18" s="771">
        <f t="shared" si="1"/>
        <v>155</v>
      </c>
      <c r="P18" s="772" t="s">
        <v>1018</v>
      </c>
    </row>
    <row r="19" spans="1:16" s="19" customFormat="1" ht="14">
      <c r="A19" s="767">
        <v>5</v>
      </c>
      <c r="B19" s="768" t="s">
        <v>913</v>
      </c>
      <c r="C19" s="769" t="s">
        <v>907</v>
      </c>
      <c r="D19" s="769">
        <f t="shared" si="2"/>
        <v>650</v>
      </c>
      <c r="E19" s="769">
        <v>200</v>
      </c>
      <c r="F19" s="769">
        <v>225</v>
      </c>
      <c r="G19" s="769">
        <v>225</v>
      </c>
      <c r="H19" s="769">
        <f t="shared" si="3"/>
        <v>245</v>
      </c>
      <c r="I19" s="767">
        <f>E19*10%</f>
        <v>20</v>
      </c>
      <c r="J19" s="768"/>
      <c r="K19" s="770">
        <v>225</v>
      </c>
      <c r="L19" s="770">
        <f t="shared" si="4"/>
        <v>405</v>
      </c>
      <c r="M19" s="771">
        <f t="shared" si="5"/>
        <v>180</v>
      </c>
      <c r="N19" s="771">
        <f t="shared" si="1"/>
        <v>225</v>
      </c>
      <c r="O19" s="771">
        <f t="shared" si="1"/>
        <v>0</v>
      </c>
      <c r="P19" s="772" t="s">
        <v>914</v>
      </c>
    </row>
    <row r="20" spans="1:16" s="19" customFormat="1" ht="14">
      <c r="A20" s="767">
        <v>6</v>
      </c>
      <c r="B20" s="768" t="s">
        <v>915</v>
      </c>
      <c r="C20" s="769" t="s">
        <v>912</v>
      </c>
      <c r="D20" s="769">
        <f t="shared" si="2"/>
        <v>650</v>
      </c>
      <c r="E20" s="769">
        <v>200</v>
      </c>
      <c r="F20" s="769">
        <v>235</v>
      </c>
      <c r="G20" s="769">
        <v>215</v>
      </c>
      <c r="H20" s="769">
        <f t="shared" si="3"/>
        <v>20</v>
      </c>
      <c r="I20" s="767">
        <f>E20*10%</f>
        <v>20</v>
      </c>
      <c r="J20" s="768"/>
      <c r="K20" s="770"/>
      <c r="L20" s="770">
        <f t="shared" si="4"/>
        <v>630</v>
      </c>
      <c r="M20" s="771">
        <f t="shared" si="5"/>
        <v>180</v>
      </c>
      <c r="N20" s="771">
        <f t="shared" si="1"/>
        <v>235</v>
      </c>
      <c r="O20" s="771">
        <f t="shared" si="1"/>
        <v>215</v>
      </c>
      <c r="P20" s="772" t="s">
        <v>1019</v>
      </c>
    </row>
    <row r="21" spans="1:16" s="19" customFormat="1" ht="14">
      <c r="A21" s="767">
        <v>7</v>
      </c>
      <c r="B21" s="768" t="s">
        <v>916</v>
      </c>
      <c r="C21" s="769" t="s">
        <v>912</v>
      </c>
      <c r="D21" s="769">
        <f t="shared" si="2"/>
        <v>650</v>
      </c>
      <c r="E21" s="769">
        <v>200</v>
      </c>
      <c r="F21" s="769">
        <v>295</v>
      </c>
      <c r="G21" s="769">
        <v>155</v>
      </c>
      <c r="H21" s="769">
        <f t="shared" si="3"/>
        <v>30</v>
      </c>
      <c r="I21" s="767">
        <f>E21*15%</f>
        <v>30</v>
      </c>
      <c r="J21" s="768"/>
      <c r="K21" s="770"/>
      <c r="L21" s="770">
        <f t="shared" si="4"/>
        <v>620</v>
      </c>
      <c r="M21" s="771">
        <f t="shared" si="5"/>
        <v>170</v>
      </c>
      <c r="N21" s="771">
        <f t="shared" si="1"/>
        <v>295</v>
      </c>
      <c r="O21" s="771">
        <f t="shared" si="1"/>
        <v>155</v>
      </c>
      <c r="P21" s="772" t="s">
        <v>1021</v>
      </c>
    </row>
    <row r="22" spans="1:16" s="19" customFormat="1" ht="14">
      <c r="A22" s="767">
        <v>8</v>
      </c>
      <c r="B22" s="768" t="s">
        <v>917</v>
      </c>
      <c r="C22" s="769" t="s">
        <v>912</v>
      </c>
      <c r="D22" s="769">
        <f t="shared" si="2"/>
        <v>650</v>
      </c>
      <c r="E22" s="769">
        <v>200</v>
      </c>
      <c r="F22" s="769">
        <v>295</v>
      </c>
      <c r="G22" s="769">
        <v>155</v>
      </c>
      <c r="H22" s="769">
        <f t="shared" si="3"/>
        <v>155</v>
      </c>
      <c r="I22" s="767"/>
      <c r="J22" s="768"/>
      <c r="K22" s="770">
        <f>G22</f>
        <v>155</v>
      </c>
      <c r="L22" s="770">
        <f t="shared" si="4"/>
        <v>495</v>
      </c>
      <c r="M22" s="771">
        <f t="shared" si="5"/>
        <v>200</v>
      </c>
      <c r="N22" s="771">
        <f t="shared" si="1"/>
        <v>295</v>
      </c>
      <c r="O22" s="771">
        <f t="shared" si="1"/>
        <v>0</v>
      </c>
      <c r="P22" s="772"/>
    </row>
    <row r="23" spans="1:16" s="19" customFormat="1" ht="14">
      <c r="A23" s="767">
        <v>9</v>
      </c>
      <c r="B23" s="768" t="s">
        <v>918</v>
      </c>
      <c r="C23" s="769" t="s">
        <v>907</v>
      </c>
      <c r="D23" s="769">
        <f t="shared" si="2"/>
        <v>650</v>
      </c>
      <c r="E23" s="769">
        <v>200</v>
      </c>
      <c r="F23" s="769">
        <v>225</v>
      </c>
      <c r="G23" s="769">
        <v>225</v>
      </c>
      <c r="H23" s="769">
        <f t="shared" si="3"/>
        <v>225</v>
      </c>
      <c r="I23" s="767"/>
      <c r="J23" s="768"/>
      <c r="K23" s="770">
        <v>225</v>
      </c>
      <c r="L23" s="770">
        <f t="shared" si="4"/>
        <v>425</v>
      </c>
      <c r="M23" s="771">
        <f t="shared" si="5"/>
        <v>200</v>
      </c>
      <c r="N23" s="771">
        <f t="shared" si="1"/>
        <v>225</v>
      </c>
      <c r="O23" s="771">
        <f t="shared" si="1"/>
        <v>0</v>
      </c>
      <c r="P23" s="772"/>
    </row>
    <row r="24" spans="1:16" s="19" customFormat="1" ht="14">
      <c r="A24" s="767">
        <v>10</v>
      </c>
      <c r="B24" s="768" t="s">
        <v>919</v>
      </c>
      <c r="C24" s="769" t="s">
        <v>912</v>
      </c>
      <c r="D24" s="769">
        <f t="shared" si="2"/>
        <v>650</v>
      </c>
      <c r="E24" s="769">
        <v>200</v>
      </c>
      <c r="F24" s="769">
        <v>350</v>
      </c>
      <c r="G24" s="769">
        <v>100</v>
      </c>
      <c r="H24" s="769">
        <f t="shared" si="3"/>
        <v>140</v>
      </c>
      <c r="I24" s="877">
        <f>E24*70%</f>
        <v>140</v>
      </c>
      <c r="J24" s="768"/>
      <c r="K24" s="770"/>
      <c r="L24" s="770">
        <f t="shared" si="4"/>
        <v>510</v>
      </c>
      <c r="M24" s="771">
        <f t="shared" si="5"/>
        <v>60</v>
      </c>
      <c r="N24" s="771">
        <f t="shared" si="1"/>
        <v>350</v>
      </c>
      <c r="O24" s="771">
        <f t="shared" si="1"/>
        <v>100</v>
      </c>
      <c r="P24" s="772" t="s">
        <v>920</v>
      </c>
    </row>
    <row r="25" spans="1:16" s="19" customFormat="1" ht="14">
      <c r="A25" s="767">
        <v>11</v>
      </c>
      <c r="B25" s="768" t="s">
        <v>921</v>
      </c>
      <c r="C25" s="769" t="s">
        <v>912</v>
      </c>
      <c r="D25" s="769">
        <f t="shared" si="2"/>
        <v>650</v>
      </c>
      <c r="E25" s="769">
        <v>200</v>
      </c>
      <c r="F25" s="769">
        <v>295</v>
      </c>
      <c r="G25" s="769">
        <v>155</v>
      </c>
      <c r="H25" s="769">
        <f t="shared" si="3"/>
        <v>155</v>
      </c>
      <c r="I25" s="877"/>
      <c r="J25" s="768"/>
      <c r="K25" s="770">
        <f>G25</f>
        <v>155</v>
      </c>
      <c r="L25" s="770">
        <f t="shared" si="4"/>
        <v>355</v>
      </c>
      <c r="M25" s="771">
        <f t="shared" si="5"/>
        <v>200</v>
      </c>
      <c r="N25" s="771">
        <f>H25</f>
        <v>155</v>
      </c>
      <c r="O25" s="771">
        <f t="shared" si="1"/>
        <v>0</v>
      </c>
      <c r="P25" s="772"/>
    </row>
    <row r="26" spans="1:16" s="19" customFormat="1" ht="14">
      <c r="A26" s="767">
        <v>12</v>
      </c>
      <c r="B26" s="768" t="s">
        <v>922</v>
      </c>
      <c r="C26" s="769" t="s">
        <v>912</v>
      </c>
      <c r="D26" s="769">
        <f t="shared" si="2"/>
        <v>650</v>
      </c>
      <c r="E26" s="769">
        <v>200</v>
      </c>
      <c r="F26" s="769">
        <v>235</v>
      </c>
      <c r="G26" s="769">
        <v>215</v>
      </c>
      <c r="H26" s="769">
        <f t="shared" si="3"/>
        <v>0</v>
      </c>
      <c r="I26" s="877"/>
      <c r="J26" s="768"/>
      <c r="K26" s="770"/>
      <c r="L26" s="770">
        <f t="shared" si="4"/>
        <v>650</v>
      </c>
      <c r="M26" s="771">
        <f t="shared" si="5"/>
        <v>200</v>
      </c>
      <c r="N26" s="771">
        <f t="shared" si="1"/>
        <v>235</v>
      </c>
      <c r="O26" s="771">
        <f t="shared" si="1"/>
        <v>215</v>
      </c>
      <c r="P26" s="772"/>
    </row>
    <row r="27" spans="1:16" s="19" customFormat="1" ht="14">
      <c r="A27" s="767">
        <v>13</v>
      </c>
      <c r="B27" s="768" t="s">
        <v>923</v>
      </c>
      <c r="C27" s="769" t="s">
        <v>912</v>
      </c>
      <c r="D27" s="769">
        <f t="shared" si="2"/>
        <v>650</v>
      </c>
      <c r="E27" s="769">
        <v>200</v>
      </c>
      <c r="F27" s="769">
        <v>295</v>
      </c>
      <c r="G27" s="769">
        <v>155</v>
      </c>
      <c r="H27" s="769">
        <f t="shared" si="3"/>
        <v>140</v>
      </c>
      <c r="I27" s="877">
        <f>E27*70%</f>
        <v>140</v>
      </c>
      <c r="J27" s="768"/>
      <c r="K27" s="770"/>
      <c r="L27" s="770">
        <f t="shared" si="4"/>
        <v>510</v>
      </c>
      <c r="M27" s="771">
        <f t="shared" si="5"/>
        <v>60</v>
      </c>
      <c r="N27" s="771">
        <f t="shared" si="1"/>
        <v>295</v>
      </c>
      <c r="O27" s="771">
        <f t="shared" si="1"/>
        <v>155</v>
      </c>
      <c r="P27" s="772" t="s">
        <v>920</v>
      </c>
    </row>
    <row r="28" spans="1:16" s="19" customFormat="1" ht="14">
      <c r="A28" s="767">
        <v>14</v>
      </c>
      <c r="B28" s="768" t="s">
        <v>924</v>
      </c>
      <c r="C28" s="769" t="s">
        <v>907</v>
      </c>
      <c r="D28" s="769">
        <f t="shared" si="2"/>
        <v>650</v>
      </c>
      <c r="E28" s="769">
        <v>200</v>
      </c>
      <c r="F28" s="769">
        <v>225</v>
      </c>
      <c r="G28" s="769">
        <v>225</v>
      </c>
      <c r="H28" s="769">
        <f t="shared" si="3"/>
        <v>225</v>
      </c>
      <c r="I28" s="767"/>
      <c r="J28" s="768"/>
      <c r="K28" s="770">
        <f>G28</f>
        <v>225</v>
      </c>
      <c r="L28" s="770">
        <f t="shared" si="4"/>
        <v>425</v>
      </c>
      <c r="M28" s="771">
        <f t="shared" si="5"/>
        <v>200</v>
      </c>
      <c r="N28" s="771">
        <f t="shared" si="1"/>
        <v>225</v>
      </c>
      <c r="O28" s="771">
        <f t="shared" si="1"/>
        <v>0</v>
      </c>
      <c r="P28" s="772"/>
    </row>
    <row r="29" spans="1:16" s="19" customFormat="1" ht="14">
      <c r="A29" s="767">
        <v>15</v>
      </c>
      <c r="B29" s="768" t="s">
        <v>925</v>
      </c>
      <c r="C29" s="769" t="s">
        <v>907</v>
      </c>
      <c r="D29" s="769">
        <f t="shared" si="2"/>
        <v>650</v>
      </c>
      <c r="E29" s="769">
        <v>200</v>
      </c>
      <c r="F29" s="769">
        <v>235</v>
      </c>
      <c r="G29" s="769">
        <v>215</v>
      </c>
      <c r="H29" s="769">
        <f t="shared" si="3"/>
        <v>30</v>
      </c>
      <c r="I29" s="767">
        <f>E29*15%</f>
        <v>30</v>
      </c>
      <c r="J29" s="768"/>
      <c r="K29" s="770"/>
      <c r="L29" s="770">
        <f t="shared" si="4"/>
        <v>620</v>
      </c>
      <c r="M29" s="771">
        <f t="shared" si="5"/>
        <v>170</v>
      </c>
      <c r="N29" s="771">
        <f t="shared" si="1"/>
        <v>235</v>
      </c>
      <c r="O29" s="771">
        <f t="shared" si="1"/>
        <v>215</v>
      </c>
      <c r="P29" s="772" t="s">
        <v>926</v>
      </c>
    </row>
    <row r="30" spans="1:16" s="19" customFormat="1" ht="14">
      <c r="A30" s="767">
        <v>16</v>
      </c>
      <c r="B30" s="768" t="s">
        <v>927</v>
      </c>
      <c r="C30" s="769" t="s">
        <v>907</v>
      </c>
      <c r="D30" s="769">
        <f t="shared" si="2"/>
        <v>650</v>
      </c>
      <c r="E30" s="769">
        <v>200</v>
      </c>
      <c r="F30" s="769">
        <v>235</v>
      </c>
      <c r="G30" s="769">
        <v>215</v>
      </c>
      <c r="H30" s="769">
        <f t="shared" si="3"/>
        <v>20</v>
      </c>
      <c r="I30" s="767">
        <f>E30*10%</f>
        <v>20</v>
      </c>
      <c r="J30" s="768"/>
      <c r="K30" s="770"/>
      <c r="L30" s="770">
        <f t="shared" si="4"/>
        <v>630</v>
      </c>
      <c r="M30" s="771">
        <f t="shared" si="5"/>
        <v>180</v>
      </c>
      <c r="N30" s="771">
        <f t="shared" si="1"/>
        <v>235</v>
      </c>
      <c r="O30" s="771">
        <f t="shared" si="1"/>
        <v>215</v>
      </c>
      <c r="P30" s="772" t="s">
        <v>1017</v>
      </c>
    </row>
    <row r="31" spans="1:16" s="19" customFormat="1" ht="14">
      <c r="A31" s="767">
        <v>17</v>
      </c>
      <c r="B31" s="768" t="s">
        <v>928</v>
      </c>
      <c r="C31" s="769" t="s">
        <v>907</v>
      </c>
      <c r="D31" s="769">
        <f t="shared" si="2"/>
        <v>650</v>
      </c>
      <c r="E31" s="769">
        <v>200</v>
      </c>
      <c r="F31" s="769">
        <v>225</v>
      </c>
      <c r="G31" s="769">
        <v>225</v>
      </c>
      <c r="H31" s="769">
        <f t="shared" si="3"/>
        <v>20</v>
      </c>
      <c r="I31" s="767">
        <f>E31*10%</f>
        <v>20</v>
      </c>
      <c r="J31" s="768"/>
      <c r="K31" s="770"/>
      <c r="L31" s="770">
        <f t="shared" si="4"/>
        <v>630</v>
      </c>
      <c r="M31" s="771">
        <f t="shared" si="5"/>
        <v>180</v>
      </c>
      <c r="N31" s="771">
        <f t="shared" si="5"/>
        <v>225</v>
      </c>
      <c r="O31" s="771">
        <f t="shared" si="5"/>
        <v>225</v>
      </c>
      <c r="P31" s="772" t="s">
        <v>914</v>
      </c>
    </row>
    <row r="32" spans="1:16" s="19" customFormat="1" ht="20" customHeight="1">
      <c r="A32" s="226" t="s">
        <v>38</v>
      </c>
      <c r="B32" s="180" t="s">
        <v>722</v>
      </c>
      <c r="C32" s="186"/>
      <c r="D32" s="188">
        <f>SUM(D33:D48)</f>
        <v>0</v>
      </c>
      <c r="E32" s="188">
        <f t="shared" ref="E32:L32" si="6">SUM(E33:E48)</f>
        <v>0</v>
      </c>
      <c r="F32" s="188">
        <f t="shared" si="6"/>
        <v>0</v>
      </c>
      <c r="G32" s="188">
        <f t="shared" si="6"/>
        <v>0</v>
      </c>
      <c r="H32" s="188">
        <f t="shared" si="6"/>
        <v>0</v>
      </c>
      <c r="I32" s="188">
        <f t="shared" si="6"/>
        <v>0</v>
      </c>
      <c r="J32" s="188">
        <f t="shared" si="6"/>
        <v>0</v>
      </c>
      <c r="K32" s="188">
        <f t="shared" si="6"/>
        <v>0</v>
      </c>
      <c r="L32" s="281">
        <f t="shared" si="6"/>
        <v>0</v>
      </c>
      <c r="M32" s="281">
        <f t="shared" ref="M32:O33" si="7">E32-I32</f>
        <v>0</v>
      </c>
      <c r="N32" s="188">
        <f t="shared" si="7"/>
        <v>0</v>
      </c>
      <c r="O32" s="188">
        <f t="shared" si="7"/>
        <v>0</v>
      </c>
      <c r="P32" s="220"/>
    </row>
    <row r="33" spans="1:16" s="19" customFormat="1" ht="20" customHeight="1">
      <c r="A33" s="227">
        <v>1</v>
      </c>
      <c r="B33" s="182" t="s">
        <v>723</v>
      </c>
      <c r="C33" s="189"/>
      <c r="D33" s="191">
        <f>E33+F33+G33</f>
        <v>0</v>
      </c>
      <c r="E33" s="191"/>
      <c r="F33" s="191"/>
      <c r="G33" s="191"/>
      <c r="H33" s="191">
        <f>I33+J33+K33</f>
        <v>0</v>
      </c>
      <c r="I33" s="191"/>
      <c r="J33" s="191"/>
      <c r="K33" s="191"/>
      <c r="L33" s="191">
        <f>D33-H33</f>
        <v>0</v>
      </c>
      <c r="M33" s="191">
        <f t="shared" si="7"/>
        <v>0</v>
      </c>
      <c r="N33" s="191">
        <f t="shared" si="7"/>
        <v>0</v>
      </c>
      <c r="O33" s="191">
        <f t="shared" si="7"/>
        <v>0</v>
      </c>
      <c r="P33" s="225"/>
    </row>
    <row r="34" spans="1:16" s="146" customFormat="1" ht="20" customHeight="1">
      <c r="A34" s="227">
        <v>2</v>
      </c>
      <c r="B34" s="182" t="s">
        <v>724</v>
      </c>
      <c r="C34" s="189"/>
      <c r="D34" s="191">
        <f t="shared" ref="D34:D48" si="8">E34+F34+G34</f>
        <v>0</v>
      </c>
      <c r="E34" s="191"/>
      <c r="F34" s="191"/>
      <c r="G34" s="191"/>
      <c r="H34" s="191">
        <v>0</v>
      </c>
      <c r="I34" s="191"/>
      <c r="J34" s="191"/>
      <c r="K34" s="191"/>
      <c r="L34" s="191">
        <f>M34+N34+O34</f>
        <v>0</v>
      </c>
      <c r="M34" s="191">
        <f t="shared" ref="M34:O48" si="9">E34-I34</f>
        <v>0</v>
      </c>
      <c r="N34" s="191">
        <f t="shared" si="9"/>
        <v>0</v>
      </c>
      <c r="O34" s="191">
        <f t="shared" si="9"/>
        <v>0</v>
      </c>
      <c r="P34" s="228"/>
    </row>
    <row r="35" spans="1:16" s="19" customFormat="1" ht="20" customHeight="1">
      <c r="A35" s="227">
        <v>3</v>
      </c>
      <c r="B35" s="190"/>
      <c r="C35" s="189"/>
      <c r="D35" s="191">
        <f t="shared" si="8"/>
        <v>0</v>
      </c>
      <c r="E35" s="191"/>
      <c r="F35" s="191"/>
      <c r="G35" s="191"/>
      <c r="H35" s="191">
        <f>I35+J35+K35</f>
        <v>0</v>
      </c>
      <c r="I35" s="191"/>
      <c r="J35" s="191"/>
      <c r="K35" s="191"/>
      <c r="L35" s="191">
        <f t="shared" ref="L35:L40" si="10">M35+N35+O35</f>
        <v>0</v>
      </c>
      <c r="M35" s="191">
        <f t="shared" si="9"/>
        <v>0</v>
      </c>
      <c r="N35" s="191">
        <f t="shared" si="9"/>
        <v>0</v>
      </c>
      <c r="O35" s="191">
        <f t="shared" si="9"/>
        <v>0</v>
      </c>
      <c r="P35" s="228"/>
    </row>
    <row r="36" spans="1:16" s="19" customFormat="1" ht="20" customHeight="1">
      <c r="A36" s="227">
        <v>4</v>
      </c>
      <c r="B36" s="190"/>
      <c r="C36" s="189"/>
      <c r="D36" s="191">
        <f t="shared" si="8"/>
        <v>0</v>
      </c>
      <c r="E36" s="191"/>
      <c r="F36" s="191"/>
      <c r="G36" s="191"/>
      <c r="H36" s="191">
        <v>0</v>
      </c>
      <c r="I36" s="191"/>
      <c r="J36" s="191"/>
      <c r="K36" s="191"/>
      <c r="L36" s="191">
        <f t="shared" si="10"/>
        <v>0</v>
      </c>
      <c r="M36" s="191">
        <f t="shared" si="9"/>
        <v>0</v>
      </c>
      <c r="N36" s="191">
        <f t="shared" si="9"/>
        <v>0</v>
      </c>
      <c r="O36" s="191">
        <f t="shared" si="9"/>
        <v>0</v>
      </c>
      <c r="P36" s="228"/>
    </row>
    <row r="37" spans="1:16" s="19" customFormat="1" ht="20" customHeight="1">
      <c r="A37" s="227">
        <v>5</v>
      </c>
      <c r="B37" s="190"/>
      <c r="C37" s="189"/>
      <c r="D37" s="191">
        <f t="shared" si="8"/>
        <v>0</v>
      </c>
      <c r="E37" s="191"/>
      <c r="F37" s="191"/>
      <c r="G37" s="191"/>
      <c r="H37" s="191">
        <v>0</v>
      </c>
      <c r="I37" s="191"/>
      <c r="J37" s="191"/>
      <c r="K37" s="191"/>
      <c r="L37" s="191">
        <f t="shared" si="10"/>
        <v>0</v>
      </c>
      <c r="M37" s="191">
        <f t="shared" si="9"/>
        <v>0</v>
      </c>
      <c r="N37" s="191">
        <f t="shared" si="9"/>
        <v>0</v>
      </c>
      <c r="O37" s="191">
        <f t="shared" si="9"/>
        <v>0</v>
      </c>
      <c r="P37" s="283"/>
    </row>
    <row r="38" spans="1:16" s="19" customFormat="1" ht="20" customHeight="1">
      <c r="A38" s="227">
        <v>6</v>
      </c>
      <c r="B38" s="190"/>
      <c r="C38" s="189"/>
      <c r="D38" s="191">
        <f t="shared" si="8"/>
        <v>0</v>
      </c>
      <c r="E38" s="191"/>
      <c r="F38" s="191"/>
      <c r="G38" s="191"/>
      <c r="H38" s="191">
        <v>0</v>
      </c>
      <c r="I38" s="191"/>
      <c r="J38" s="191"/>
      <c r="K38" s="191"/>
      <c r="L38" s="191">
        <f t="shared" si="10"/>
        <v>0</v>
      </c>
      <c r="M38" s="191">
        <f t="shared" si="9"/>
        <v>0</v>
      </c>
      <c r="N38" s="191">
        <f t="shared" si="9"/>
        <v>0</v>
      </c>
      <c r="O38" s="191">
        <f t="shared" si="9"/>
        <v>0</v>
      </c>
      <c r="P38" s="228"/>
    </row>
    <row r="39" spans="1:16" s="19" customFormat="1" ht="20" customHeight="1">
      <c r="A39" s="227">
        <v>7</v>
      </c>
      <c r="B39" s="192"/>
      <c r="C39" s="189"/>
      <c r="D39" s="191">
        <f t="shared" si="8"/>
        <v>0</v>
      </c>
      <c r="E39" s="191"/>
      <c r="F39" s="191"/>
      <c r="G39" s="191"/>
      <c r="H39" s="191">
        <f t="shared" ref="H39:H44" si="11">I39+J39+K39</f>
        <v>0</v>
      </c>
      <c r="I39" s="191"/>
      <c r="J39" s="191"/>
      <c r="K39" s="191"/>
      <c r="L39" s="191">
        <f t="shared" si="10"/>
        <v>0</v>
      </c>
      <c r="M39" s="191">
        <f t="shared" si="9"/>
        <v>0</v>
      </c>
      <c r="N39" s="191">
        <f t="shared" si="9"/>
        <v>0</v>
      </c>
      <c r="O39" s="191">
        <f t="shared" si="9"/>
        <v>0</v>
      </c>
      <c r="P39" s="225"/>
    </row>
    <row r="40" spans="1:16" s="19" customFormat="1" ht="20" customHeight="1">
      <c r="A40" s="227">
        <v>8</v>
      </c>
      <c r="B40" s="192"/>
      <c r="C40" s="189"/>
      <c r="D40" s="191">
        <f t="shared" si="8"/>
        <v>0</v>
      </c>
      <c r="E40" s="191"/>
      <c r="F40" s="191"/>
      <c r="G40" s="191"/>
      <c r="H40" s="191">
        <f>I40+J40+K40</f>
        <v>0</v>
      </c>
      <c r="I40" s="191"/>
      <c r="J40" s="191"/>
      <c r="K40" s="191"/>
      <c r="L40" s="191">
        <f t="shared" si="10"/>
        <v>0</v>
      </c>
      <c r="M40" s="191">
        <f t="shared" si="9"/>
        <v>0</v>
      </c>
      <c r="N40" s="191">
        <f t="shared" si="9"/>
        <v>0</v>
      </c>
      <c r="O40" s="191">
        <f t="shared" si="9"/>
        <v>0</v>
      </c>
      <c r="P40" s="228"/>
    </row>
    <row r="41" spans="1:16" s="19" customFormat="1" ht="20" customHeight="1">
      <c r="A41" s="227">
        <v>9</v>
      </c>
      <c r="B41" s="192"/>
      <c r="C41" s="189"/>
      <c r="D41" s="191">
        <f t="shared" si="8"/>
        <v>0</v>
      </c>
      <c r="E41" s="191"/>
      <c r="F41" s="191"/>
      <c r="G41" s="191"/>
      <c r="H41" s="191">
        <f t="shared" si="11"/>
        <v>0</v>
      </c>
      <c r="I41" s="191"/>
      <c r="J41" s="191"/>
      <c r="K41" s="191"/>
      <c r="L41" s="191">
        <f>M41+N41+O41</f>
        <v>0</v>
      </c>
      <c r="M41" s="191">
        <f t="shared" si="9"/>
        <v>0</v>
      </c>
      <c r="N41" s="191">
        <f t="shared" si="9"/>
        <v>0</v>
      </c>
      <c r="O41" s="191">
        <f t="shared" si="9"/>
        <v>0</v>
      </c>
      <c r="P41" s="228"/>
    </row>
    <row r="42" spans="1:16" s="19" customFormat="1" ht="20" customHeight="1">
      <c r="A42" s="227">
        <v>10</v>
      </c>
      <c r="B42" s="192"/>
      <c r="C42" s="189"/>
      <c r="D42" s="191">
        <f t="shared" si="8"/>
        <v>0</v>
      </c>
      <c r="E42" s="191"/>
      <c r="F42" s="191"/>
      <c r="G42" s="191"/>
      <c r="H42" s="191">
        <f t="shared" si="11"/>
        <v>0</v>
      </c>
      <c r="I42" s="191"/>
      <c r="J42" s="191"/>
      <c r="K42" s="191"/>
      <c r="L42" s="191">
        <f t="shared" ref="L42:L44" si="12">M42+N42+O42</f>
        <v>0</v>
      </c>
      <c r="M42" s="191">
        <f t="shared" si="9"/>
        <v>0</v>
      </c>
      <c r="N42" s="191">
        <f t="shared" si="9"/>
        <v>0</v>
      </c>
      <c r="O42" s="191">
        <f t="shared" si="9"/>
        <v>0</v>
      </c>
      <c r="P42" s="229"/>
    </row>
    <row r="43" spans="1:16" s="19" customFormat="1" ht="20" customHeight="1">
      <c r="A43" s="227">
        <v>11</v>
      </c>
      <c r="B43" s="190"/>
      <c r="C43" s="189"/>
      <c r="D43" s="191">
        <f t="shared" si="8"/>
        <v>0</v>
      </c>
      <c r="E43" s="191"/>
      <c r="F43" s="191"/>
      <c r="G43" s="191"/>
      <c r="H43" s="191">
        <f t="shared" si="11"/>
        <v>0</v>
      </c>
      <c r="I43" s="191"/>
      <c r="J43" s="191"/>
      <c r="K43" s="191"/>
      <c r="L43" s="191">
        <f t="shared" si="12"/>
        <v>0</v>
      </c>
      <c r="M43" s="191">
        <f t="shared" si="9"/>
        <v>0</v>
      </c>
      <c r="N43" s="191">
        <f t="shared" si="9"/>
        <v>0</v>
      </c>
      <c r="O43" s="191">
        <f t="shared" si="9"/>
        <v>0</v>
      </c>
      <c r="P43" s="228"/>
    </row>
    <row r="44" spans="1:16" s="19" customFormat="1" ht="20" customHeight="1">
      <c r="A44" s="230">
        <v>12</v>
      </c>
      <c r="B44" s="185"/>
      <c r="C44" s="183"/>
      <c r="D44" s="191">
        <f t="shared" si="8"/>
        <v>0</v>
      </c>
      <c r="E44" s="191"/>
      <c r="F44" s="191"/>
      <c r="G44" s="191"/>
      <c r="H44" s="191">
        <f t="shared" si="11"/>
        <v>0</v>
      </c>
      <c r="I44" s="191"/>
      <c r="J44" s="191"/>
      <c r="K44" s="191"/>
      <c r="L44" s="191">
        <f t="shared" si="12"/>
        <v>0</v>
      </c>
      <c r="M44" s="191">
        <f t="shared" si="9"/>
        <v>0</v>
      </c>
      <c r="N44" s="191">
        <f t="shared" si="9"/>
        <v>0</v>
      </c>
      <c r="O44" s="191">
        <f t="shared" si="9"/>
        <v>0</v>
      </c>
      <c r="P44" s="219"/>
    </row>
    <row r="45" spans="1:16" s="19" customFormat="1" ht="20" customHeight="1">
      <c r="A45" s="230">
        <v>13</v>
      </c>
      <c r="B45" s="185"/>
      <c r="C45" s="183"/>
      <c r="D45" s="191">
        <f t="shared" si="8"/>
        <v>0</v>
      </c>
      <c r="E45" s="191"/>
      <c r="F45" s="191"/>
      <c r="G45" s="191"/>
      <c r="H45" s="191">
        <f t="shared" ref="H45" si="13">D45*0.1</f>
        <v>0</v>
      </c>
      <c r="I45" s="191"/>
      <c r="J45" s="191"/>
      <c r="K45" s="191"/>
      <c r="L45" s="191">
        <f t="shared" ref="L45:O48" si="14">D45-H45</f>
        <v>0</v>
      </c>
      <c r="M45" s="191">
        <f t="shared" si="9"/>
        <v>0</v>
      </c>
      <c r="N45" s="191">
        <f t="shared" si="9"/>
        <v>0</v>
      </c>
      <c r="O45" s="191">
        <f t="shared" si="9"/>
        <v>0</v>
      </c>
      <c r="P45" s="231"/>
    </row>
    <row r="46" spans="1:16" s="19" customFormat="1" ht="20" customHeight="1">
      <c r="A46" s="230">
        <v>14</v>
      </c>
      <c r="B46" s="185"/>
      <c r="C46" s="189"/>
      <c r="D46" s="191">
        <f t="shared" si="8"/>
        <v>0</v>
      </c>
      <c r="E46" s="191"/>
      <c r="F46" s="191"/>
      <c r="G46" s="191"/>
      <c r="H46" s="191">
        <f t="shared" ref="H46:H48" si="15">I46+J46+K46</f>
        <v>0</v>
      </c>
      <c r="I46" s="191"/>
      <c r="J46" s="191"/>
      <c r="K46" s="191"/>
      <c r="L46" s="191">
        <f t="shared" si="14"/>
        <v>0</v>
      </c>
      <c r="M46" s="191">
        <f t="shared" si="9"/>
        <v>0</v>
      </c>
      <c r="N46" s="191">
        <f t="shared" si="9"/>
        <v>0</v>
      </c>
      <c r="O46" s="191">
        <f t="shared" si="9"/>
        <v>0</v>
      </c>
      <c r="P46" s="219"/>
    </row>
    <row r="47" spans="1:16" s="19" customFormat="1" ht="20" customHeight="1">
      <c r="A47" s="230">
        <v>15</v>
      </c>
      <c r="B47" s="185"/>
      <c r="C47" s="189"/>
      <c r="D47" s="191">
        <f t="shared" si="8"/>
        <v>0</v>
      </c>
      <c r="E47" s="191"/>
      <c r="F47" s="191"/>
      <c r="G47" s="191"/>
      <c r="H47" s="191">
        <f t="shared" si="15"/>
        <v>0</v>
      </c>
      <c r="I47" s="191"/>
      <c r="J47" s="191"/>
      <c r="K47" s="191"/>
      <c r="L47" s="191">
        <f t="shared" si="14"/>
        <v>0</v>
      </c>
      <c r="M47" s="191">
        <f t="shared" si="9"/>
        <v>0</v>
      </c>
      <c r="N47" s="191">
        <f t="shared" si="9"/>
        <v>0</v>
      </c>
      <c r="O47" s="191">
        <f t="shared" si="9"/>
        <v>0</v>
      </c>
      <c r="P47" s="219"/>
    </row>
    <row r="48" spans="1:16" s="19" customFormat="1" ht="20" customHeight="1">
      <c r="A48" s="230">
        <v>16</v>
      </c>
      <c r="B48" s="185"/>
      <c r="C48" s="189"/>
      <c r="D48" s="191">
        <f t="shared" si="8"/>
        <v>0</v>
      </c>
      <c r="E48" s="191"/>
      <c r="F48" s="191"/>
      <c r="G48" s="191"/>
      <c r="H48" s="191">
        <f t="shared" si="15"/>
        <v>0</v>
      </c>
      <c r="I48" s="191"/>
      <c r="J48" s="191"/>
      <c r="K48" s="191"/>
      <c r="L48" s="191">
        <f t="shared" si="14"/>
        <v>0</v>
      </c>
      <c r="M48" s="191">
        <f t="shared" si="9"/>
        <v>0</v>
      </c>
      <c r="N48" s="191">
        <f t="shared" si="9"/>
        <v>0</v>
      </c>
      <c r="O48" s="191">
        <f t="shared" si="14"/>
        <v>0</v>
      </c>
      <c r="P48" s="219"/>
    </row>
    <row r="49" spans="1:17" s="19" customFormat="1" ht="20" customHeight="1">
      <c r="A49" s="226" t="s">
        <v>81</v>
      </c>
      <c r="B49" s="180" t="s">
        <v>722</v>
      </c>
      <c r="C49" s="186"/>
      <c r="D49" s="188">
        <f>SUM(D50:D63)</f>
        <v>6500</v>
      </c>
      <c r="E49" s="188">
        <f t="shared" ref="E49:L49" si="16">SUM(E50:E63)</f>
        <v>0</v>
      </c>
      <c r="F49" s="188">
        <f t="shared" si="16"/>
        <v>0</v>
      </c>
      <c r="G49" s="188">
        <f t="shared" si="16"/>
        <v>0</v>
      </c>
      <c r="H49" s="188">
        <f t="shared" si="16"/>
        <v>0</v>
      </c>
      <c r="I49" s="188">
        <f t="shared" si="16"/>
        <v>0</v>
      </c>
      <c r="J49" s="188">
        <f t="shared" si="16"/>
        <v>0</v>
      </c>
      <c r="K49" s="188">
        <f t="shared" si="16"/>
        <v>0</v>
      </c>
      <c r="L49" s="281">
        <f t="shared" si="16"/>
        <v>0</v>
      </c>
      <c r="M49" s="281">
        <f>E49-I49</f>
        <v>0</v>
      </c>
      <c r="N49" s="188">
        <f>F49-J49</f>
        <v>0</v>
      </c>
      <c r="O49" s="188">
        <f>G49-K49</f>
        <v>0</v>
      </c>
      <c r="P49" s="220"/>
    </row>
    <row r="50" spans="1:17" s="19" customFormat="1" ht="20" customHeight="1">
      <c r="A50" s="227">
        <v>1</v>
      </c>
      <c r="B50" s="182" t="s">
        <v>723</v>
      </c>
      <c r="C50" s="189"/>
      <c r="D50" s="193">
        <f t="shared" ref="D50" si="17">SUM(E50:G50)</f>
        <v>0</v>
      </c>
      <c r="E50" s="194"/>
      <c r="F50" s="194"/>
      <c r="G50" s="194"/>
      <c r="H50" s="193"/>
      <c r="I50" s="297"/>
      <c r="J50" s="195"/>
      <c r="K50" s="195"/>
      <c r="L50" s="193"/>
      <c r="M50" s="193"/>
      <c r="N50" s="194"/>
      <c r="O50" s="194"/>
      <c r="P50" s="232"/>
    </row>
    <row r="51" spans="1:17" s="146" customFormat="1" ht="20" customHeight="1">
      <c r="A51" s="233">
        <v>2</v>
      </c>
      <c r="B51" s="182" t="s">
        <v>724</v>
      </c>
      <c r="C51" s="189"/>
      <c r="D51" s="197">
        <v>650</v>
      </c>
      <c r="E51" s="194"/>
      <c r="F51" s="194"/>
      <c r="G51" s="194"/>
      <c r="H51" s="193"/>
      <c r="I51" s="193"/>
      <c r="J51" s="194"/>
      <c r="K51" s="194"/>
      <c r="L51" s="193"/>
      <c r="M51" s="193"/>
      <c r="N51" s="194"/>
      <c r="O51" s="194"/>
      <c r="P51" s="234"/>
      <c r="Q51" s="19"/>
    </row>
    <row r="52" spans="1:17" s="19" customFormat="1" ht="20" customHeight="1">
      <c r="A52" s="227">
        <v>3</v>
      </c>
      <c r="B52" s="185"/>
      <c r="C52" s="198"/>
      <c r="D52" s="193">
        <v>650</v>
      </c>
      <c r="E52" s="194"/>
      <c r="F52" s="194"/>
      <c r="G52" s="194"/>
      <c r="H52" s="193"/>
      <c r="I52" s="193"/>
      <c r="J52" s="194"/>
      <c r="K52" s="194"/>
      <c r="L52" s="193"/>
      <c r="M52" s="193"/>
      <c r="N52" s="194"/>
      <c r="O52" s="194"/>
      <c r="P52" s="232"/>
    </row>
    <row r="53" spans="1:17" s="19" customFormat="1" ht="20" customHeight="1">
      <c r="A53" s="218">
        <v>4</v>
      </c>
      <c r="B53" s="185"/>
      <c r="C53" s="199"/>
      <c r="D53" s="200">
        <f t="shared" ref="D53" si="18">SUM(E53:G53)</f>
        <v>0</v>
      </c>
      <c r="E53" s="201"/>
      <c r="F53" s="201"/>
      <c r="G53" s="201"/>
      <c r="H53" s="200"/>
      <c r="I53" s="200"/>
      <c r="J53" s="201"/>
      <c r="K53" s="201"/>
      <c r="L53" s="297"/>
      <c r="M53" s="297"/>
      <c r="N53" s="201"/>
      <c r="O53" s="201"/>
      <c r="P53" s="234"/>
    </row>
    <row r="54" spans="1:17" s="19" customFormat="1" ht="20" customHeight="1">
      <c r="A54" s="227">
        <v>5</v>
      </c>
      <c r="B54" s="185"/>
      <c r="C54" s="196"/>
      <c r="D54" s="197">
        <v>650</v>
      </c>
      <c r="E54" s="194"/>
      <c r="F54" s="194"/>
      <c r="G54" s="194"/>
      <c r="H54" s="193"/>
      <c r="I54" s="193"/>
      <c r="J54" s="194"/>
      <c r="K54" s="194"/>
      <c r="L54" s="193"/>
      <c r="M54" s="193"/>
      <c r="N54" s="194"/>
      <c r="O54" s="194"/>
      <c r="P54" s="234"/>
    </row>
    <row r="55" spans="1:17" s="19" customFormat="1" ht="20" customHeight="1">
      <c r="A55" s="218">
        <v>6</v>
      </c>
      <c r="B55" s="185"/>
      <c r="C55" s="196"/>
      <c r="D55" s="197">
        <v>650</v>
      </c>
      <c r="E55" s="194"/>
      <c r="F55" s="194"/>
      <c r="G55" s="194"/>
      <c r="H55" s="193"/>
      <c r="I55" s="193"/>
      <c r="J55" s="194"/>
      <c r="K55" s="194"/>
      <c r="L55" s="193"/>
      <c r="M55" s="193"/>
      <c r="N55" s="194"/>
      <c r="O55" s="194"/>
      <c r="P55" s="234"/>
    </row>
    <row r="56" spans="1:17" s="19" customFormat="1" ht="29.75" customHeight="1">
      <c r="A56" s="227">
        <v>7</v>
      </c>
      <c r="B56" s="185"/>
      <c r="C56" s="196"/>
      <c r="D56" s="197">
        <v>650</v>
      </c>
      <c r="E56" s="194"/>
      <c r="F56" s="194"/>
      <c r="G56" s="194"/>
      <c r="H56" s="193"/>
      <c r="I56" s="193"/>
      <c r="J56" s="194"/>
      <c r="K56" s="194"/>
      <c r="L56" s="193"/>
      <c r="M56" s="193"/>
      <c r="N56" s="194"/>
      <c r="O56" s="194"/>
      <c r="P56" s="235"/>
    </row>
    <row r="57" spans="1:17" s="19" customFormat="1" ht="20" customHeight="1">
      <c r="A57" s="218">
        <v>8</v>
      </c>
      <c r="B57" s="185"/>
      <c r="C57" s="196"/>
      <c r="D57" s="197">
        <v>650</v>
      </c>
      <c r="E57" s="194"/>
      <c r="F57" s="194"/>
      <c r="G57" s="194"/>
      <c r="H57" s="193"/>
      <c r="I57" s="193"/>
      <c r="J57" s="194"/>
      <c r="K57" s="194"/>
      <c r="L57" s="193"/>
      <c r="M57" s="193"/>
      <c r="N57" s="194"/>
      <c r="O57" s="194"/>
      <c r="P57" s="234"/>
    </row>
    <row r="58" spans="1:17" s="19" customFormat="1" ht="20" customHeight="1">
      <c r="A58" s="227">
        <v>9</v>
      </c>
      <c r="B58" s="185"/>
      <c r="C58" s="196"/>
      <c r="D58" s="197">
        <v>650</v>
      </c>
      <c r="E58" s="194"/>
      <c r="F58" s="194"/>
      <c r="G58" s="194"/>
      <c r="H58" s="193"/>
      <c r="I58" s="193"/>
      <c r="J58" s="194"/>
      <c r="K58" s="194"/>
      <c r="L58" s="193"/>
      <c r="M58" s="193"/>
      <c r="N58" s="194"/>
      <c r="O58" s="194"/>
      <c r="P58" s="234"/>
    </row>
    <row r="59" spans="1:17" s="19" customFormat="1" ht="20" customHeight="1">
      <c r="A59" s="218">
        <v>10</v>
      </c>
      <c r="B59" s="185"/>
      <c r="C59" s="183"/>
      <c r="D59" s="184">
        <f>SUM(E59:G59)</f>
        <v>0</v>
      </c>
      <c r="E59" s="184"/>
      <c r="F59" s="184"/>
      <c r="G59" s="184"/>
      <c r="H59" s="184"/>
      <c r="I59" s="184"/>
      <c r="J59" s="184"/>
      <c r="K59" s="184"/>
      <c r="L59" s="191"/>
      <c r="M59" s="191"/>
      <c r="N59" s="184"/>
      <c r="O59" s="184"/>
      <c r="P59" s="219"/>
    </row>
    <row r="60" spans="1:17" s="19" customFormat="1" ht="20" customHeight="1">
      <c r="A60" s="227">
        <v>11</v>
      </c>
      <c r="B60" s="185"/>
      <c r="C60" s="183"/>
      <c r="D60" s="184">
        <f>SUM(E60:G60)</f>
        <v>0</v>
      </c>
      <c r="E60" s="184"/>
      <c r="F60" s="184"/>
      <c r="G60" s="184"/>
      <c r="H60" s="184"/>
      <c r="I60" s="184"/>
      <c r="J60" s="184"/>
      <c r="K60" s="184"/>
      <c r="L60" s="191"/>
      <c r="M60" s="191">
        <f t="shared" ref="M60:O60" si="19">E60-I60</f>
        <v>0</v>
      </c>
      <c r="N60" s="184">
        <f t="shared" si="19"/>
        <v>0</v>
      </c>
      <c r="O60" s="184">
        <f t="shared" si="19"/>
        <v>0</v>
      </c>
      <c r="P60" s="219"/>
    </row>
    <row r="61" spans="1:17" s="19" customFormat="1" ht="20" customHeight="1">
      <c r="A61" s="218">
        <v>12</v>
      </c>
      <c r="B61" s="185"/>
      <c r="C61" s="183"/>
      <c r="D61" s="184">
        <v>650</v>
      </c>
      <c r="E61" s="184"/>
      <c r="F61" s="184"/>
      <c r="G61" s="184"/>
      <c r="H61" s="184"/>
      <c r="I61" s="184"/>
      <c r="J61" s="184"/>
      <c r="K61" s="184"/>
      <c r="L61" s="191"/>
      <c r="M61" s="191"/>
      <c r="N61" s="184"/>
      <c r="O61" s="184"/>
      <c r="P61" s="219"/>
    </row>
    <row r="62" spans="1:17" s="19" customFormat="1" ht="20" customHeight="1">
      <c r="A62" s="227">
        <v>13</v>
      </c>
      <c r="B62" s="185"/>
      <c r="C62" s="183"/>
      <c r="D62" s="184">
        <v>650</v>
      </c>
      <c r="E62" s="184"/>
      <c r="F62" s="184"/>
      <c r="G62" s="184"/>
      <c r="H62" s="184">
        <v>0</v>
      </c>
      <c r="I62" s="184"/>
      <c r="J62" s="184"/>
      <c r="K62" s="184"/>
      <c r="L62" s="191"/>
      <c r="M62" s="191"/>
      <c r="N62" s="184"/>
      <c r="O62" s="184"/>
      <c r="P62" s="219"/>
    </row>
    <row r="63" spans="1:17" s="19" customFormat="1" ht="20" customHeight="1">
      <c r="A63" s="233">
        <v>14</v>
      </c>
      <c r="B63" s="185"/>
      <c r="C63" s="183"/>
      <c r="D63" s="184">
        <v>650</v>
      </c>
      <c r="E63" s="184"/>
      <c r="F63" s="184"/>
      <c r="G63" s="184"/>
      <c r="H63" s="184">
        <v>0</v>
      </c>
      <c r="I63" s="184"/>
      <c r="J63" s="184"/>
      <c r="K63" s="184"/>
      <c r="L63" s="191"/>
      <c r="M63" s="191"/>
      <c r="N63" s="184"/>
      <c r="O63" s="184"/>
      <c r="P63" s="219"/>
    </row>
    <row r="64" spans="1:17" s="19" customFormat="1" ht="20" customHeight="1">
      <c r="A64" s="226" t="s">
        <v>202</v>
      </c>
      <c r="B64" s="180" t="s">
        <v>722</v>
      </c>
      <c r="C64" s="186"/>
      <c r="D64" s="188">
        <f>SUM(D65:D80)</f>
        <v>0</v>
      </c>
      <c r="E64" s="188">
        <f t="shared" ref="E64:N64" si="20">SUM(E65:E80)</f>
        <v>0</v>
      </c>
      <c r="F64" s="188">
        <f t="shared" si="20"/>
        <v>0</v>
      </c>
      <c r="G64" s="188">
        <f t="shared" si="20"/>
        <v>0</v>
      </c>
      <c r="H64" s="188">
        <f t="shared" si="20"/>
        <v>0</v>
      </c>
      <c r="I64" s="188">
        <f t="shared" si="20"/>
        <v>0</v>
      </c>
      <c r="J64" s="188">
        <f t="shared" si="20"/>
        <v>0</v>
      </c>
      <c r="K64" s="188">
        <f t="shared" si="20"/>
        <v>0</v>
      </c>
      <c r="L64" s="281">
        <f t="shared" si="20"/>
        <v>0</v>
      </c>
      <c r="M64" s="281">
        <f t="shared" si="20"/>
        <v>0</v>
      </c>
      <c r="N64" s="188">
        <f t="shared" si="20"/>
        <v>0</v>
      </c>
      <c r="O64" s="188">
        <f>G64-K64</f>
        <v>0</v>
      </c>
      <c r="P64" s="220"/>
    </row>
    <row r="65" spans="1:16" s="19" customFormat="1" ht="20" customHeight="1">
      <c r="A65" s="227">
        <v>1</v>
      </c>
      <c r="B65" s="182" t="s">
        <v>723</v>
      </c>
      <c r="C65" s="189"/>
      <c r="D65" s="191">
        <f>E65+F65+G65</f>
        <v>0</v>
      </c>
      <c r="E65" s="191"/>
      <c r="F65" s="191"/>
      <c r="G65" s="191"/>
      <c r="H65" s="191">
        <f>I65+J65+K65</f>
        <v>0</v>
      </c>
      <c r="I65" s="191"/>
      <c r="J65" s="191"/>
      <c r="K65" s="191"/>
      <c r="L65" s="191">
        <f>D65-H65</f>
        <v>0</v>
      </c>
      <c r="M65" s="191">
        <f>E65-I65</f>
        <v>0</v>
      </c>
      <c r="N65" s="191">
        <f>F65-J65</f>
        <v>0</v>
      </c>
      <c r="O65" s="191">
        <f>F65-K65</f>
        <v>0</v>
      </c>
      <c r="P65" s="236"/>
    </row>
    <row r="66" spans="1:16" s="146" customFormat="1" ht="20" customHeight="1">
      <c r="A66" s="227">
        <v>2</v>
      </c>
      <c r="B66" s="182" t="s">
        <v>724</v>
      </c>
      <c r="C66" s="189"/>
      <c r="D66" s="191">
        <f t="shared" ref="D66:D69" si="21">E66+F66+G66</f>
        <v>0</v>
      </c>
      <c r="E66" s="191"/>
      <c r="F66" s="191"/>
      <c r="G66" s="191"/>
      <c r="H66" s="191">
        <f t="shared" ref="H66:H80" si="22">I66+J66+K66</f>
        <v>0</v>
      </c>
      <c r="I66" s="191"/>
      <c r="J66" s="191"/>
      <c r="K66" s="191"/>
      <c r="L66" s="191">
        <f t="shared" ref="L66:M80" si="23">D66-H66</f>
        <v>0</v>
      </c>
      <c r="M66" s="191">
        <f>E66-I66</f>
        <v>0</v>
      </c>
      <c r="N66" s="191">
        <f t="shared" ref="N66:N80" si="24">F66-J66</f>
        <v>0</v>
      </c>
      <c r="O66" s="191">
        <f t="shared" ref="O66:O80" si="25">F66-K66</f>
        <v>0</v>
      </c>
      <c r="P66" s="236"/>
    </row>
    <row r="67" spans="1:16" s="19" customFormat="1" ht="20" customHeight="1">
      <c r="A67" s="227">
        <v>3</v>
      </c>
      <c r="B67" s="185"/>
      <c r="C67" s="198"/>
      <c r="D67" s="191">
        <f t="shared" si="21"/>
        <v>0</v>
      </c>
      <c r="E67" s="191"/>
      <c r="F67" s="191"/>
      <c r="G67" s="191"/>
      <c r="H67" s="191">
        <f t="shared" si="22"/>
        <v>0</v>
      </c>
      <c r="I67" s="191"/>
      <c r="J67" s="191"/>
      <c r="K67" s="191"/>
      <c r="L67" s="191">
        <f t="shared" si="23"/>
        <v>0</v>
      </c>
      <c r="M67" s="191">
        <f t="shared" si="23"/>
        <v>0</v>
      </c>
      <c r="N67" s="191">
        <f t="shared" si="24"/>
        <v>0</v>
      </c>
      <c r="O67" s="191">
        <f t="shared" si="25"/>
        <v>0</v>
      </c>
      <c r="P67" s="236"/>
    </row>
    <row r="68" spans="1:16" s="19" customFormat="1" ht="20" customHeight="1">
      <c r="A68" s="227">
        <v>4</v>
      </c>
      <c r="B68" s="185"/>
      <c r="C68" s="199"/>
      <c r="D68" s="191">
        <f t="shared" si="21"/>
        <v>0</v>
      </c>
      <c r="E68" s="191"/>
      <c r="F68" s="191"/>
      <c r="G68" s="191"/>
      <c r="H68" s="191">
        <f t="shared" si="22"/>
        <v>0</v>
      </c>
      <c r="I68" s="191"/>
      <c r="J68" s="191"/>
      <c r="K68" s="191"/>
      <c r="L68" s="191">
        <f t="shared" si="23"/>
        <v>0</v>
      </c>
      <c r="M68" s="191">
        <f t="shared" si="23"/>
        <v>0</v>
      </c>
      <c r="N68" s="191">
        <f t="shared" si="24"/>
        <v>0</v>
      </c>
      <c r="O68" s="191">
        <f t="shared" si="25"/>
        <v>0</v>
      </c>
      <c r="P68" s="236"/>
    </row>
    <row r="69" spans="1:16" s="19" customFormat="1" ht="20" customHeight="1">
      <c r="A69" s="227">
        <v>5</v>
      </c>
      <c r="B69" s="185"/>
      <c r="C69" s="196"/>
      <c r="D69" s="191">
        <f t="shared" si="21"/>
        <v>0</v>
      </c>
      <c r="E69" s="191"/>
      <c r="F69" s="191"/>
      <c r="G69" s="191"/>
      <c r="H69" s="191">
        <f t="shared" si="22"/>
        <v>0</v>
      </c>
      <c r="I69" s="191"/>
      <c r="J69" s="191"/>
      <c r="K69" s="191"/>
      <c r="L69" s="191">
        <f t="shared" si="23"/>
        <v>0</v>
      </c>
      <c r="M69" s="191">
        <f t="shared" si="23"/>
        <v>0</v>
      </c>
      <c r="N69" s="191">
        <f t="shared" si="24"/>
        <v>0</v>
      </c>
      <c r="O69" s="191">
        <f t="shared" si="25"/>
        <v>0</v>
      </c>
      <c r="P69" s="236"/>
    </row>
    <row r="70" spans="1:16" s="19" customFormat="1" ht="20" customHeight="1">
      <c r="A70" s="227">
        <v>6</v>
      </c>
      <c r="B70" s="185"/>
      <c r="C70" s="196"/>
      <c r="D70" s="191">
        <f>E70+F70+G70</f>
        <v>0</v>
      </c>
      <c r="E70" s="191"/>
      <c r="F70" s="191"/>
      <c r="G70" s="191"/>
      <c r="H70" s="191">
        <f t="shared" si="22"/>
        <v>0</v>
      </c>
      <c r="I70" s="191"/>
      <c r="J70" s="191"/>
      <c r="K70" s="191"/>
      <c r="L70" s="191">
        <f t="shared" si="23"/>
        <v>0</v>
      </c>
      <c r="M70" s="191">
        <f t="shared" si="23"/>
        <v>0</v>
      </c>
      <c r="N70" s="191">
        <f t="shared" si="24"/>
        <v>0</v>
      </c>
      <c r="O70" s="191">
        <f t="shared" si="25"/>
        <v>0</v>
      </c>
      <c r="P70" s="236"/>
    </row>
    <row r="71" spans="1:16" s="19" customFormat="1" ht="20" customHeight="1">
      <c r="A71" s="227">
        <v>7</v>
      </c>
      <c r="B71" s="185"/>
      <c r="C71" s="196"/>
      <c r="D71" s="191">
        <f t="shared" ref="D71:D80" si="26">E71+F71+G71</f>
        <v>0</v>
      </c>
      <c r="E71" s="191"/>
      <c r="F71" s="191"/>
      <c r="G71" s="191"/>
      <c r="H71" s="191">
        <f t="shared" si="22"/>
        <v>0</v>
      </c>
      <c r="I71" s="191"/>
      <c r="J71" s="191"/>
      <c r="K71" s="191"/>
      <c r="L71" s="191">
        <f t="shared" si="23"/>
        <v>0</v>
      </c>
      <c r="M71" s="191">
        <f t="shared" si="23"/>
        <v>0</v>
      </c>
      <c r="N71" s="191">
        <f t="shared" si="24"/>
        <v>0</v>
      </c>
      <c r="O71" s="191">
        <f t="shared" si="25"/>
        <v>0</v>
      </c>
      <c r="P71" s="237"/>
    </row>
    <row r="72" spans="1:16" s="19" customFormat="1" ht="20" customHeight="1">
      <c r="A72" s="227">
        <v>8</v>
      </c>
      <c r="B72" s="185"/>
      <c r="C72" s="196"/>
      <c r="D72" s="191">
        <f t="shared" si="26"/>
        <v>0</v>
      </c>
      <c r="E72" s="191"/>
      <c r="F72" s="191"/>
      <c r="G72" s="191"/>
      <c r="H72" s="191">
        <f t="shared" si="22"/>
        <v>0</v>
      </c>
      <c r="I72" s="191"/>
      <c r="J72" s="191"/>
      <c r="K72" s="191"/>
      <c r="L72" s="191">
        <f t="shared" si="23"/>
        <v>0</v>
      </c>
      <c r="M72" s="191">
        <f t="shared" si="23"/>
        <v>0</v>
      </c>
      <c r="N72" s="191">
        <f t="shared" si="24"/>
        <v>0</v>
      </c>
      <c r="O72" s="191">
        <f t="shared" si="25"/>
        <v>0</v>
      </c>
      <c r="P72" s="237"/>
    </row>
    <row r="73" spans="1:16" s="19" customFormat="1" ht="20" customHeight="1">
      <c r="A73" s="227">
        <v>9</v>
      </c>
      <c r="B73" s="185"/>
      <c r="C73" s="196"/>
      <c r="D73" s="191">
        <f t="shared" si="26"/>
        <v>0</v>
      </c>
      <c r="E73" s="191"/>
      <c r="F73" s="191"/>
      <c r="G73" s="191"/>
      <c r="H73" s="191">
        <f t="shared" si="22"/>
        <v>0</v>
      </c>
      <c r="I73" s="191"/>
      <c r="J73" s="191"/>
      <c r="K73" s="191"/>
      <c r="L73" s="191">
        <f t="shared" si="23"/>
        <v>0</v>
      </c>
      <c r="M73" s="191">
        <f t="shared" si="23"/>
        <v>0</v>
      </c>
      <c r="N73" s="191">
        <f t="shared" si="24"/>
        <v>0</v>
      </c>
      <c r="O73" s="191">
        <f t="shared" si="25"/>
        <v>0</v>
      </c>
      <c r="P73" s="236"/>
    </row>
    <row r="74" spans="1:16" s="19" customFormat="1" ht="20" customHeight="1">
      <c r="A74" s="227">
        <v>10</v>
      </c>
      <c r="B74" s="185"/>
      <c r="C74" s="183"/>
      <c r="D74" s="191">
        <f t="shared" si="26"/>
        <v>0</v>
      </c>
      <c r="E74" s="191"/>
      <c r="F74" s="191"/>
      <c r="G74" s="191"/>
      <c r="H74" s="191">
        <f t="shared" si="22"/>
        <v>0</v>
      </c>
      <c r="I74" s="191"/>
      <c r="J74" s="191"/>
      <c r="K74" s="191"/>
      <c r="L74" s="191">
        <f t="shared" si="23"/>
        <v>0</v>
      </c>
      <c r="M74" s="191">
        <f t="shared" si="23"/>
        <v>0</v>
      </c>
      <c r="N74" s="191">
        <f t="shared" si="24"/>
        <v>0</v>
      </c>
      <c r="O74" s="191">
        <f t="shared" si="25"/>
        <v>0</v>
      </c>
      <c r="P74" s="236"/>
    </row>
    <row r="75" spans="1:16" s="19" customFormat="1" ht="20" customHeight="1">
      <c r="A75" s="227">
        <v>11</v>
      </c>
      <c r="B75" s="185"/>
      <c r="C75" s="183"/>
      <c r="D75" s="191">
        <f t="shared" si="26"/>
        <v>0</v>
      </c>
      <c r="E75" s="191"/>
      <c r="F75" s="191"/>
      <c r="G75" s="191"/>
      <c r="H75" s="191">
        <f t="shared" si="22"/>
        <v>0</v>
      </c>
      <c r="I75" s="191"/>
      <c r="J75" s="191"/>
      <c r="K75" s="191"/>
      <c r="L75" s="191">
        <f t="shared" si="23"/>
        <v>0</v>
      </c>
      <c r="M75" s="191">
        <f t="shared" si="23"/>
        <v>0</v>
      </c>
      <c r="N75" s="191">
        <f t="shared" si="24"/>
        <v>0</v>
      </c>
      <c r="O75" s="191">
        <f t="shared" si="25"/>
        <v>0</v>
      </c>
      <c r="P75" s="237"/>
    </row>
    <row r="76" spans="1:16" s="19" customFormat="1" ht="20" customHeight="1">
      <c r="A76" s="227">
        <v>12</v>
      </c>
      <c r="B76" s="185"/>
      <c r="C76" s="183"/>
      <c r="D76" s="191">
        <f t="shared" si="26"/>
        <v>0</v>
      </c>
      <c r="E76" s="191"/>
      <c r="F76" s="191"/>
      <c r="G76" s="191"/>
      <c r="H76" s="191">
        <f t="shared" si="22"/>
        <v>0</v>
      </c>
      <c r="I76" s="191"/>
      <c r="J76" s="191"/>
      <c r="K76" s="191"/>
      <c r="L76" s="191">
        <f t="shared" si="23"/>
        <v>0</v>
      </c>
      <c r="M76" s="191">
        <f t="shared" si="23"/>
        <v>0</v>
      </c>
      <c r="N76" s="191">
        <f t="shared" si="24"/>
        <v>0</v>
      </c>
      <c r="O76" s="191">
        <f t="shared" si="25"/>
        <v>0</v>
      </c>
      <c r="P76" s="236"/>
    </row>
    <row r="77" spans="1:16" s="19" customFormat="1" ht="20" customHeight="1">
      <c r="A77" s="227">
        <v>13</v>
      </c>
      <c r="B77" s="185"/>
      <c r="C77" s="183"/>
      <c r="D77" s="191">
        <f t="shared" si="26"/>
        <v>0</v>
      </c>
      <c r="E77" s="191"/>
      <c r="F77" s="191"/>
      <c r="G77" s="191"/>
      <c r="H77" s="191">
        <f t="shared" si="22"/>
        <v>0</v>
      </c>
      <c r="I77" s="191"/>
      <c r="J77" s="191"/>
      <c r="K77" s="191"/>
      <c r="L77" s="191">
        <f t="shared" si="23"/>
        <v>0</v>
      </c>
      <c r="M77" s="191">
        <f t="shared" si="23"/>
        <v>0</v>
      </c>
      <c r="N77" s="191">
        <f t="shared" si="24"/>
        <v>0</v>
      </c>
      <c r="O77" s="191">
        <f t="shared" si="25"/>
        <v>0</v>
      </c>
      <c r="P77" s="238"/>
    </row>
    <row r="78" spans="1:16" s="19" customFormat="1" ht="20" customHeight="1">
      <c r="A78" s="227">
        <v>14</v>
      </c>
      <c r="B78" s="185"/>
      <c r="C78" s="183"/>
      <c r="D78" s="191">
        <f t="shared" si="26"/>
        <v>0</v>
      </c>
      <c r="E78" s="191"/>
      <c r="F78" s="191"/>
      <c r="G78" s="191"/>
      <c r="H78" s="191">
        <f t="shared" si="22"/>
        <v>0</v>
      </c>
      <c r="I78" s="191"/>
      <c r="J78" s="191"/>
      <c r="K78" s="191"/>
      <c r="L78" s="191">
        <f t="shared" si="23"/>
        <v>0</v>
      </c>
      <c r="M78" s="191">
        <f t="shared" si="23"/>
        <v>0</v>
      </c>
      <c r="N78" s="191">
        <f t="shared" si="24"/>
        <v>0</v>
      </c>
      <c r="O78" s="191">
        <f t="shared" si="25"/>
        <v>0</v>
      </c>
      <c r="P78" s="239"/>
    </row>
    <row r="79" spans="1:16" s="19" customFormat="1" ht="20" customHeight="1">
      <c r="A79" s="227">
        <v>15</v>
      </c>
      <c r="B79" s="185"/>
      <c r="C79" s="189"/>
      <c r="D79" s="191">
        <f t="shared" si="26"/>
        <v>0</v>
      </c>
      <c r="E79" s="191"/>
      <c r="F79" s="191"/>
      <c r="G79" s="191"/>
      <c r="H79" s="191">
        <f>I79+J79+K79</f>
        <v>0</v>
      </c>
      <c r="I79" s="191"/>
      <c r="J79" s="191"/>
      <c r="K79" s="191"/>
      <c r="L79" s="191">
        <f t="shared" si="23"/>
        <v>0</v>
      </c>
      <c r="M79" s="191">
        <f t="shared" si="23"/>
        <v>0</v>
      </c>
      <c r="N79" s="191">
        <f t="shared" si="24"/>
        <v>0</v>
      </c>
      <c r="O79" s="191">
        <f t="shared" si="25"/>
        <v>0</v>
      </c>
      <c r="P79" s="238"/>
    </row>
    <row r="80" spans="1:16" s="19" customFormat="1" ht="20" customHeight="1">
      <c r="A80" s="227">
        <v>16</v>
      </c>
      <c r="B80" s="185"/>
      <c r="C80" s="189"/>
      <c r="D80" s="191">
        <f t="shared" si="26"/>
        <v>0</v>
      </c>
      <c r="E80" s="191"/>
      <c r="F80" s="191"/>
      <c r="G80" s="191"/>
      <c r="H80" s="191">
        <f t="shared" si="22"/>
        <v>0</v>
      </c>
      <c r="I80" s="191"/>
      <c r="J80" s="191"/>
      <c r="K80" s="191"/>
      <c r="L80" s="191">
        <f t="shared" si="23"/>
        <v>0</v>
      </c>
      <c r="M80" s="191">
        <f t="shared" si="23"/>
        <v>0</v>
      </c>
      <c r="N80" s="191">
        <f t="shared" si="24"/>
        <v>0</v>
      </c>
      <c r="O80" s="191">
        <f t="shared" si="25"/>
        <v>0</v>
      </c>
      <c r="P80" s="238"/>
    </row>
    <row r="81" spans="1:17" s="19" customFormat="1" ht="38.25" customHeight="1" thickBot="1">
      <c r="A81" s="247"/>
      <c r="B81" s="248" t="s">
        <v>175</v>
      </c>
      <c r="C81" s="246"/>
      <c r="D81" s="244">
        <f t="shared" ref="D81:O81" si="27">D64+D49+D32+D14</f>
        <v>17550</v>
      </c>
      <c r="E81" s="244">
        <f t="shared" si="27"/>
        <v>3400</v>
      </c>
      <c r="F81" s="244">
        <f t="shared" si="27"/>
        <v>4360</v>
      </c>
      <c r="G81" s="244">
        <f t="shared" si="27"/>
        <v>3290</v>
      </c>
      <c r="H81" s="244">
        <f t="shared" si="27"/>
        <v>1720</v>
      </c>
      <c r="I81" s="244">
        <f t="shared" si="27"/>
        <v>520</v>
      </c>
      <c r="J81" s="244">
        <f t="shared" si="27"/>
        <v>0</v>
      </c>
      <c r="K81" s="244">
        <f t="shared" si="27"/>
        <v>1200</v>
      </c>
      <c r="L81" s="244">
        <f t="shared" si="27"/>
        <v>9190</v>
      </c>
      <c r="M81" s="307">
        <f t="shared" si="27"/>
        <v>2880</v>
      </c>
      <c r="N81" s="244">
        <f t="shared" si="27"/>
        <v>4360</v>
      </c>
      <c r="O81" s="244">
        <f t="shared" si="27"/>
        <v>2090</v>
      </c>
      <c r="P81" s="245"/>
      <c r="Q81" s="146"/>
    </row>
    <row r="82" spans="1:17">
      <c r="A82" s="8"/>
      <c r="B82" s="1"/>
      <c r="C82" s="1"/>
      <c r="D82" s="309"/>
      <c r="E82" s="309"/>
      <c r="F82" s="309"/>
      <c r="G82" s="309"/>
      <c r="H82" s="309"/>
      <c r="I82" s="309"/>
      <c r="J82" s="309"/>
      <c r="K82" s="309"/>
      <c r="L82" s="309"/>
      <c r="M82" s="3"/>
      <c r="N82" s="3"/>
      <c r="O82" s="3"/>
      <c r="P82" s="3"/>
    </row>
    <row r="83" spans="1:17">
      <c r="A83" s="8"/>
      <c r="B83" s="18"/>
      <c r="C83" s="1"/>
      <c r="E83" s="23"/>
      <c r="F83" s="23"/>
      <c r="G83" s="23"/>
      <c r="H83" s="23"/>
      <c r="I83" s="23"/>
      <c r="J83" s="23"/>
      <c r="K83" s="23"/>
      <c r="L83" s="298"/>
      <c r="M83" s="927" t="s">
        <v>341</v>
      </c>
      <c r="N83" s="927"/>
      <c r="O83" s="927"/>
      <c r="P83" s="927"/>
    </row>
    <row r="84" spans="1:17" ht="81.75" customHeight="1">
      <c r="A84" s="971"/>
      <c r="B84" s="971"/>
      <c r="C84" s="971"/>
      <c r="D84" s="971"/>
      <c r="E84" s="971"/>
      <c r="F84" s="971"/>
      <c r="G84" s="971"/>
      <c r="H84" s="971"/>
      <c r="I84" s="971"/>
      <c r="J84" s="971"/>
      <c r="K84" s="971"/>
      <c r="L84" s="971"/>
      <c r="M84" s="169"/>
      <c r="N84" s="2"/>
      <c r="O84" s="2"/>
      <c r="P84" s="2"/>
    </row>
    <row r="85" spans="1:17" ht="16">
      <c r="M85" s="968"/>
      <c r="N85" s="968"/>
      <c r="O85" s="968"/>
      <c r="P85" s="968"/>
    </row>
    <row r="88" spans="1:17">
      <c r="F88" s="301"/>
    </row>
  </sheetData>
  <mergeCells count="16">
    <mergeCell ref="D5:G5"/>
    <mergeCell ref="H5:K5"/>
    <mergeCell ref="L5:O5"/>
    <mergeCell ref="M85:P85"/>
    <mergeCell ref="G4:P4"/>
    <mergeCell ref="P5:P6"/>
    <mergeCell ref="M83:P83"/>
    <mergeCell ref="A84:L84"/>
    <mergeCell ref="A5:A6"/>
    <mergeCell ref="B5:B6"/>
    <mergeCell ref="C5:C6"/>
    <mergeCell ref="D1:O1"/>
    <mergeCell ref="D2:O2"/>
    <mergeCell ref="A3:P3"/>
    <mergeCell ref="A1:C1"/>
    <mergeCell ref="A2:C2"/>
  </mergeCells>
  <pageMargins left="0" right="0" top="0" bottom="0" header="0" footer="0"/>
  <pageSetup paperSize="9" scale="8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64"/>
  <sheetViews>
    <sheetView topLeftCell="B7" zoomScaleNormal="100" workbookViewId="0">
      <selection activeCell="F34" sqref="F34"/>
    </sheetView>
  </sheetViews>
  <sheetFormatPr baseColWidth="10" defaultColWidth="8.6640625" defaultRowHeight="15"/>
  <cols>
    <col min="1" max="1" width="4.6640625" style="473" customWidth="1"/>
    <col min="2" max="2" width="58.33203125" style="466" customWidth="1"/>
    <col min="3" max="3" width="8.5" style="466" customWidth="1"/>
    <col min="4" max="4" width="7.6640625" style="466" customWidth="1"/>
    <col min="5" max="6" width="15.1640625" style="466" customWidth="1"/>
    <col min="7" max="7" width="6.6640625" style="466" customWidth="1"/>
    <col min="8" max="8" width="14.1640625" style="466" customWidth="1"/>
    <col min="9" max="10" width="15.33203125" style="478" customWidth="1"/>
    <col min="11" max="11" width="15.6640625" style="20" customWidth="1"/>
    <col min="12" max="12" width="53.1640625" style="20" bestFit="1" customWidth="1"/>
    <col min="13" max="16384" width="8.6640625" style="20"/>
  </cols>
  <sheetData>
    <row r="1" spans="1:16" ht="14.25" customHeight="1">
      <c r="A1" s="977" t="s">
        <v>177</v>
      </c>
      <c r="B1" s="977"/>
      <c r="C1" s="901"/>
      <c r="D1" s="901"/>
      <c r="E1" s="901"/>
      <c r="F1" s="901"/>
      <c r="G1" s="901"/>
      <c r="H1" s="901"/>
      <c r="I1" s="308"/>
      <c r="J1" s="308"/>
      <c r="K1" s="26" t="s">
        <v>178</v>
      </c>
      <c r="L1" s="29"/>
      <c r="M1" s="465"/>
      <c r="N1" s="465"/>
      <c r="O1" s="465"/>
      <c r="P1" s="465"/>
    </row>
    <row r="2" spans="1:16">
      <c r="A2" s="978" t="s">
        <v>556</v>
      </c>
      <c r="B2" s="978"/>
      <c r="C2" s="901"/>
      <c r="D2" s="901"/>
      <c r="E2" s="901"/>
      <c r="F2" s="901"/>
      <c r="G2" s="901"/>
      <c r="H2" s="901"/>
      <c r="I2" s="308"/>
      <c r="J2" s="308"/>
      <c r="K2" s="25"/>
      <c r="L2" s="29"/>
      <c r="M2" s="465"/>
      <c r="N2" s="465"/>
      <c r="O2" s="465"/>
      <c r="P2" s="465"/>
    </row>
    <row r="3" spans="1:16" ht="30" customHeight="1">
      <c r="A3" s="951" t="s">
        <v>758</v>
      </c>
      <c r="B3" s="951"/>
      <c r="C3" s="951"/>
      <c r="D3" s="951"/>
      <c r="E3" s="951"/>
      <c r="F3" s="951"/>
      <c r="G3" s="951"/>
      <c r="H3" s="951"/>
      <c r="I3" s="951"/>
      <c r="J3" s="951"/>
      <c r="K3" s="951"/>
      <c r="L3" s="29"/>
      <c r="M3" s="465"/>
      <c r="N3" s="465"/>
      <c r="O3" s="465"/>
      <c r="P3" s="465"/>
    </row>
    <row r="4" spans="1:16" s="497" customFormat="1" ht="27" customHeight="1">
      <c r="A4" s="921" t="s">
        <v>552</v>
      </c>
      <c r="B4" s="921"/>
      <c r="C4" s="921"/>
      <c r="D4" s="921"/>
      <c r="E4" s="921"/>
      <c r="F4" s="921"/>
      <c r="G4" s="921"/>
      <c r="H4" s="921"/>
      <c r="I4" s="921"/>
      <c r="J4" s="921"/>
      <c r="K4" s="921"/>
      <c r="L4" s="496"/>
      <c r="M4" s="496"/>
      <c r="N4" s="496"/>
      <c r="O4" s="496"/>
      <c r="P4" s="496"/>
    </row>
    <row r="5" spans="1:16">
      <c r="A5" s="202"/>
      <c r="B5" s="202"/>
      <c r="C5" s="202"/>
      <c r="D5" s="202"/>
      <c r="E5" s="202"/>
      <c r="F5" s="202"/>
      <c r="G5" s="202"/>
      <c r="H5" s="202"/>
      <c r="I5" s="623"/>
      <c r="J5" s="623"/>
      <c r="K5" s="221" t="s">
        <v>179</v>
      </c>
      <c r="L5" s="29"/>
      <c r="M5" s="465"/>
      <c r="N5" s="465"/>
      <c r="O5" s="465"/>
      <c r="P5" s="465"/>
    </row>
    <row r="6" spans="1:16" ht="40" customHeight="1">
      <c r="A6" s="479" t="s">
        <v>3</v>
      </c>
      <c r="B6" s="479" t="s">
        <v>180</v>
      </c>
      <c r="C6" s="479" t="s">
        <v>181</v>
      </c>
      <c r="D6" s="479" t="s">
        <v>182</v>
      </c>
      <c r="E6" s="479" t="s">
        <v>183</v>
      </c>
      <c r="F6" s="389" t="s">
        <v>429</v>
      </c>
      <c r="G6" s="979" t="s">
        <v>431</v>
      </c>
      <c r="H6" s="979"/>
      <c r="I6" s="979"/>
      <c r="J6" s="389" t="s">
        <v>430</v>
      </c>
      <c r="K6" s="479" t="s">
        <v>14</v>
      </c>
      <c r="L6" s="29"/>
      <c r="M6" s="465"/>
      <c r="N6" s="465"/>
      <c r="O6" s="465"/>
      <c r="P6" s="465"/>
    </row>
    <row r="7" spans="1:16" ht="40" customHeight="1">
      <c r="A7" s="479"/>
      <c r="B7" s="479"/>
      <c r="C7" s="479"/>
      <c r="D7" s="479"/>
      <c r="E7" s="479"/>
      <c r="F7" s="389"/>
      <c r="G7" s="479" t="s">
        <v>184</v>
      </c>
      <c r="H7" s="479" t="s">
        <v>185</v>
      </c>
      <c r="I7" s="389" t="s">
        <v>428</v>
      </c>
      <c r="J7" s="389"/>
      <c r="K7" s="479"/>
      <c r="L7" s="29"/>
      <c r="M7" s="465"/>
      <c r="N7" s="465"/>
      <c r="O7" s="465"/>
      <c r="P7" s="465"/>
    </row>
    <row r="8" spans="1:16" ht="17.25" customHeight="1">
      <c r="A8" s="371" t="s">
        <v>15</v>
      </c>
      <c r="B8" s="372" t="s">
        <v>809</v>
      </c>
      <c r="C8" s="373"/>
      <c r="D8" s="373"/>
      <c r="E8" s="373"/>
      <c r="F8" s="374">
        <v>0</v>
      </c>
      <c r="G8" s="373"/>
      <c r="H8" s="373"/>
      <c r="I8" s="374">
        <f>SUM(I9)</f>
        <v>0</v>
      </c>
      <c r="J8" s="374"/>
      <c r="K8" s="373"/>
      <c r="L8" s="467" t="s">
        <v>810</v>
      </c>
      <c r="M8" s="465"/>
      <c r="N8" s="465"/>
      <c r="O8" s="465"/>
      <c r="P8" s="465"/>
    </row>
    <row r="9" spans="1:16" s="468" customFormat="1" ht="17.25" customHeight="1">
      <c r="A9" s="375"/>
      <c r="B9" s="376"/>
      <c r="C9" s="377"/>
      <c r="D9" s="377"/>
      <c r="E9" s="378"/>
      <c r="F9" s="379">
        <v>0</v>
      </c>
      <c r="G9" s="378"/>
      <c r="H9" s="378"/>
      <c r="I9" s="379"/>
      <c r="J9" s="379"/>
      <c r="K9" s="380"/>
      <c r="L9" s="175"/>
      <c r="M9" s="320"/>
      <c r="N9" s="320"/>
      <c r="O9" s="320"/>
      <c r="P9" s="320"/>
    </row>
    <row r="10" spans="1:16" s="468" customFormat="1" ht="17.25" customHeight="1">
      <c r="A10" s="375"/>
      <c r="B10" s="376"/>
      <c r="C10" s="377"/>
      <c r="D10" s="377"/>
      <c r="E10" s="378"/>
      <c r="F10" s="379"/>
      <c r="G10" s="378"/>
      <c r="H10" s="378"/>
      <c r="I10" s="379"/>
      <c r="J10" s="379"/>
      <c r="K10" s="380"/>
      <c r="L10" s="175"/>
      <c r="M10" s="320"/>
      <c r="N10" s="320"/>
      <c r="O10" s="320"/>
      <c r="P10" s="320"/>
    </row>
    <row r="11" spans="1:16" s="468" customFormat="1" ht="17.25" customHeight="1">
      <c r="A11" s="375"/>
      <c r="B11" s="376"/>
      <c r="C11" s="377"/>
      <c r="D11" s="377"/>
      <c r="E11" s="378"/>
      <c r="F11" s="379"/>
      <c r="G11" s="378"/>
      <c r="H11" s="378"/>
      <c r="I11" s="379"/>
      <c r="J11" s="379"/>
      <c r="K11" s="380"/>
      <c r="L11" s="175"/>
      <c r="M11" s="320"/>
      <c r="N11" s="320"/>
      <c r="O11" s="320"/>
      <c r="P11" s="320"/>
    </row>
    <row r="12" spans="1:16" s="469" customFormat="1" ht="18.75" customHeight="1">
      <c r="A12" s="378" t="s">
        <v>129</v>
      </c>
      <c r="B12" s="377" t="s">
        <v>186</v>
      </c>
      <c r="C12" s="377"/>
      <c r="D12" s="377"/>
      <c r="E12" s="375"/>
      <c r="F12" s="381"/>
      <c r="G12" s="375"/>
      <c r="H12" s="375"/>
      <c r="I12" s="381">
        <f>SUM(I13:I16)</f>
        <v>0</v>
      </c>
      <c r="J12" s="381"/>
      <c r="K12" s="382"/>
      <c r="L12" s="467" t="s">
        <v>811</v>
      </c>
      <c r="M12" s="465"/>
      <c r="N12" s="465"/>
      <c r="O12" s="465"/>
      <c r="P12" s="465"/>
    </row>
    <row r="13" spans="1:16" s="469" customFormat="1" ht="14">
      <c r="A13" s="375">
        <v>1</v>
      </c>
      <c r="B13" s="376" t="s">
        <v>739</v>
      </c>
      <c r="C13" s="377"/>
      <c r="D13" s="377"/>
      <c r="E13" s="375"/>
      <c r="F13" s="383"/>
      <c r="G13" s="375"/>
      <c r="H13" s="375"/>
      <c r="I13" s="383"/>
      <c r="J13" s="383"/>
      <c r="K13" s="382"/>
      <c r="L13" s="29"/>
      <c r="M13" s="465"/>
      <c r="N13" s="465"/>
      <c r="O13" s="465"/>
      <c r="P13" s="465"/>
    </row>
    <row r="14" spans="1:16" s="469" customFormat="1" ht="14">
      <c r="A14" s="375"/>
      <c r="B14" s="376" t="s">
        <v>1006</v>
      </c>
      <c r="C14" s="844" t="s">
        <v>1007</v>
      </c>
      <c r="D14" s="844" t="s">
        <v>1009</v>
      </c>
      <c r="E14" s="845"/>
      <c r="F14" s="845">
        <v>2</v>
      </c>
      <c r="G14" s="845">
        <v>5</v>
      </c>
      <c r="H14" s="845"/>
      <c r="I14" s="846" t="s">
        <v>1008</v>
      </c>
      <c r="J14" s="383"/>
      <c r="K14" s="382"/>
      <c r="L14" s="29"/>
      <c r="M14" s="465"/>
      <c r="N14" s="465"/>
      <c r="O14" s="465"/>
      <c r="P14" s="465"/>
    </row>
    <row r="15" spans="1:16" s="469" customFormat="1" ht="13">
      <c r="A15" s="375"/>
      <c r="B15" s="376"/>
      <c r="C15" s="377"/>
      <c r="D15" s="377"/>
      <c r="E15" s="375"/>
      <c r="F15" s="383"/>
      <c r="G15" s="375"/>
      <c r="H15" s="375"/>
      <c r="I15" s="383"/>
      <c r="J15" s="383"/>
      <c r="K15" s="382"/>
      <c r="L15" s="29"/>
      <c r="M15" s="465"/>
      <c r="N15" s="465"/>
      <c r="O15" s="465"/>
      <c r="P15" s="465"/>
    </row>
    <row r="16" spans="1:16" s="469" customFormat="1" ht="13">
      <c r="A16" s="375"/>
      <c r="B16" s="376"/>
      <c r="C16" s="377"/>
      <c r="D16" s="377"/>
      <c r="E16" s="375"/>
      <c r="F16" s="383"/>
      <c r="G16" s="375"/>
      <c r="H16" s="375"/>
      <c r="I16" s="383"/>
      <c r="J16" s="383"/>
      <c r="K16" s="382"/>
      <c r="L16" s="29"/>
      <c r="M16" s="465"/>
      <c r="N16" s="465"/>
      <c r="O16" s="465"/>
      <c r="P16" s="465"/>
    </row>
    <row r="17" spans="1:16" s="469" customFormat="1" ht="13">
      <c r="A17" s="375"/>
      <c r="B17" s="376"/>
      <c r="C17" s="377"/>
      <c r="D17" s="377"/>
      <c r="E17" s="375"/>
      <c r="F17" s="384"/>
      <c r="G17" s="375"/>
      <c r="H17" s="375"/>
      <c r="I17" s="384"/>
      <c r="J17" s="384"/>
      <c r="K17" s="382"/>
      <c r="L17" s="29"/>
      <c r="M17" s="465"/>
      <c r="N17" s="465"/>
      <c r="O17" s="465"/>
      <c r="P17" s="465"/>
    </row>
    <row r="18" spans="1:16" s="469" customFormat="1" ht="14">
      <c r="A18" s="375">
        <v>2</v>
      </c>
      <c r="B18" s="376" t="s">
        <v>738</v>
      </c>
      <c r="C18" s="377"/>
      <c r="D18" s="377"/>
      <c r="E18" s="375"/>
      <c r="F18" s="383"/>
      <c r="G18" s="375"/>
      <c r="H18" s="375"/>
      <c r="I18" s="383"/>
      <c r="J18" s="383"/>
      <c r="K18" s="382"/>
      <c r="L18" s="29"/>
      <c r="M18" s="465"/>
      <c r="N18" s="465"/>
      <c r="O18" s="465"/>
      <c r="P18" s="465"/>
    </row>
    <row r="19" spans="1:16" s="469" customFormat="1" ht="13">
      <c r="A19" s="375"/>
      <c r="B19" s="339"/>
      <c r="C19" s="339"/>
      <c r="D19" s="339"/>
      <c r="E19" s="339"/>
      <c r="F19" s="470"/>
      <c r="G19" s="339"/>
      <c r="H19" s="339"/>
      <c r="I19" s="470"/>
      <c r="J19" s="470"/>
      <c r="K19" s="382"/>
      <c r="L19" s="29"/>
      <c r="M19" s="465"/>
      <c r="N19" s="465"/>
      <c r="O19" s="465"/>
      <c r="P19" s="465"/>
    </row>
    <row r="20" spans="1:16">
      <c r="A20" s="375"/>
      <c r="B20" s="376"/>
      <c r="C20" s="396"/>
      <c r="D20" s="396"/>
      <c r="E20" s="396"/>
      <c r="F20" s="383"/>
      <c r="G20" s="396"/>
      <c r="H20" s="396"/>
      <c r="I20" s="383"/>
      <c r="J20" s="383"/>
      <c r="K20" s="382"/>
      <c r="L20" s="29"/>
      <c r="M20" s="465"/>
      <c r="N20" s="465"/>
      <c r="O20" s="465"/>
      <c r="P20" s="465"/>
    </row>
    <row r="21" spans="1:16">
      <c r="A21" s="375">
        <v>3</v>
      </c>
      <c r="B21" s="339" t="s">
        <v>740</v>
      </c>
      <c r="C21" s="339"/>
      <c r="D21" s="339"/>
      <c r="E21" s="339"/>
      <c r="F21" s="383"/>
      <c r="G21" s="396"/>
      <c r="H21" s="396"/>
      <c r="I21" s="383"/>
      <c r="J21" s="383"/>
      <c r="K21" s="382"/>
      <c r="L21" s="29"/>
      <c r="M21" s="465"/>
      <c r="N21" s="465"/>
      <c r="O21" s="465"/>
      <c r="P21" s="465"/>
    </row>
    <row r="22" spans="1:16">
      <c r="A22" s="375"/>
      <c r="B22" s="844" t="s">
        <v>1010</v>
      </c>
      <c r="C22" s="339"/>
      <c r="D22" s="339"/>
      <c r="E22" s="339"/>
      <c r="F22" s="383">
        <v>45000</v>
      </c>
      <c r="G22" s="396"/>
      <c r="H22" s="396"/>
      <c r="I22" s="383"/>
      <c r="J22" s="383"/>
      <c r="K22" s="382"/>
      <c r="L22" s="29"/>
      <c r="M22" s="465"/>
      <c r="N22" s="465"/>
      <c r="O22" s="465"/>
      <c r="P22" s="465"/>
    </row>
    <row r="23" spans="1:16">
      <c r="A23" s="375"/>
      <c r="B23" s="376"/>
      <c r="C23" s="339"/>
      <c r="D23" s="396"/>
      <c r="E23" s="396"/>
      <c r="F23" s="383"/>
      <c r="G23" s="396"/>
      <c r="H23" s="396"/>
      <c r="I23" s="383"/>
      <c r="J23" s="383"/>
      <c r="K23" s="382"/>
      <c r="L23" s="29"/>
      <c r="M23" s="465"/>
      <c r="N23" s="465"/>
      <c r="O23" s="465"/>
      <c r="P23" s="465"/>
    </row>
    <row r="24" spans="1:16">
      <c r="A24" s="375">
        <v>4</v>
      </c>
      <c r="B24" s="339" t="s">
        <v>741</v>
      </c>
      <c r="C24" s="339"/>
      <c r="D24" s="339"/>
      <c r="E24" s="339"/>
      <c r="F24" s="383"/>
      <c r="G24" s="396"/>
      <c r="H24" s="396"/>
      <c r="I24" s="383"/>
      <c r="J24" s="383"/>
      <c r="K24" s="382"/>
      <c r="L24" s="29"/>
      <c r="M24" s="465"/>
      <c r="N24" s="465"/>
      <c r="O24" s="465"/>
      <c r="P24" s="465"/>
    </row>
    <row r="25" spans="1:16">
      <c r="A25" s="375"/>
      <c r="B25" s="339"/>
      <c r="C25" s="339"/>
      <c r="D25" s="339"/>
      <c r="E25" s="339"/>
      <c r="F25" s="383"/>
      <c r="G25" s="396"/>
      <c r="H25" s="396"/>
      <c r="I25" s="383"/>
      <c r="J25" s="383"/>
      <c r="K25" s="382"/>
      <c r="L25" s="29"/>
      <c r="M25" s="465"/>
      <c r="N25" s="465"/>
      <c r="O25" s="465"/>
      <c r="P25" s="465"/>
    </row>
    <row r="26" spans="1:16">
      <c r="A26" s="375">
        <v>5</v>
      </c>
      <c r="B26" s="339" t="s">
        <v>742</v>
      </c>
      <c r="C26" s="339"/>
      <c r="D26" s="339"/>
      <c r="E26" s="339"/>
      <c r="F26" s="383"/>
      <c r="G26" s="396"/>
      <c r="H26" s="396"/>
      <c r="I26" s="383"/>
      <c r="J26" s="383"/>
      <c r="K26" s="382"/>
      <c r="L26" s="29"/>
      <c r="M26" s="465"/>
      <c r="N26" s="465"/>
      <c r="O26" s="465"/>
      <c r="P26" s="465"/>
    </row>
    <row r="27" spans="1:16">
      <c r="A27" s="385"/>
      <c r="B27" s="844" t="s">
        <v>1013</v>
      </c>
      <c r="C27" s="471"/>
      <c r="D27" s="471"/>
      <c r="E27" s="472"/>
      <c r="F27" s="386">
        <v>60000</v>
      </c>
      <c r="G27" s="472"/>
      <c r="H27" s="472"/>
      <c r="I27" s="386"/>
      <c r="J27" s="386"/>
      <c r="K27" s="387"/>
      <c r="L27" s="29"/>
      <c r="M27" s="465"/>
      <c r="N27" s="465"/>
      <c r="O27" s="465"/>
      <c r="P27" s="465"/>
    </row>
    <row r="28" spans="1:16">
      <c r="A28" s="847"/>
      <c r="B28" s="844" t="s">
        <v>1011</v>
      </c>
      <c r="C28" s="848"/>
      <c r="D28" s="848"/>
      <c r="E28" s="849"/>
      <c r="F28" s="850">
        <v>30000</v>
      </c>
      <c r="G28" s="849"/>
      <c r="H28" s="849"/>
      <c r="I28" s="850"/>
      <c r="J28" s="850"/>
      <c r="K28" s="851"/>
      <c r="L28" s="29"/>
      <c r="M28" s="465"/>
      <c r="N28" s="465"/>
      <c r="O28" s="465"/>
      <c r="P28" s="465"/>
    </row>
    <row r="29" spans="1:16">
      <c r="A29" s="847"/>
      <c r="B29" s="844" t="s">
        <v>1012</v>
      </c>
      <c r="C29" s="848"/>
      <c r="D29" s="848"/>
      <c r="E29" s="849"/>
      <c r="F29" s="850">
        <v>25000</v>
      </c>
      <c r="G29" s="849"/>
      <c r="H29" s="849"/>
      <c r="I29" s="850"/>
      <c r="J29" s="850"/>
      <c r="K29" s="851"/>
      <c r="L29" s="29"/>
      <c r="M29" s="465"/>
      <c r="N29" s="465"/>
      <c r="O29" s="465"/>
      <c r="P29" s="465"/>
    </row>
    <row r="30" spans="1:16">
      <c r="A30" s="847"/>
      <c r="B30" s="848" t="s">
        <v>1014</v>
      </c>
      <c r="C30" s="848"/>
      <c r="D30" s="848"/>
      <c r="E30" s="849"/>
      <c r="F30" s="850">
        <v>40000</v>
      </c>
      <c r="G30" s="849"/>
      <c r="H30" s="849"/>
      <c r="I30" s="850"/>
      <c r="J30" s="850"/>
      <c r="K30" s="851"/>
      <c r="L30" s="29"/>
      <c r="M30" s="465"/>
      <c r="N30" s="465"/>
      <c r="O30" s="465"/>
      <c r="P30" s="465"/>
    </row>
    <row r="31" spans="1:16">
      <c r="A31" s="847"/>
      <c r="B31" s="848" t="s">
        <v>1015</v>
      </c>
      <c r="C31" s="848"/>
      <c r="D31" s="848"/>
      <c r="E31" s="849"/>
      <c r="F31" s="850">
        <v>20000</v>
      </c>
      <c r="G31" s="849"/>
      <c r="H31" s="849"/>
      <c r="I31" s="850"/>
      <c r="J31" s="850"/>
      <c r="K31" s="851"/>
      <c r="L31" s="29"/>
      <c r="M31" s="465"/>
      <c r="N31" s="465"/>
      <c r="O31" s="465"/>
      <c r="P31" s="465"/>
    </row>
    <row r="32" spans="1:16">
      <c r="A32" s="847"/>
      <c r="B32" s="848" t="s">
        <v>1016</v>
      </c>
      <c r="C32" s="848"/>
      <c r="D32" s="848"/>
      <c r="E32" s="849"/>
      <c r="F32" s="850">
        <v>20000</v>
      </c>
      <c r="G32" s="849"/>
      <c r="H32" s="849"/>
      <c r="I32" s="850"/>
      <c r="J32" s="850"/>
      <c r="K32" s="851"/>
      <c r="L32" s="29"/>
      <c r="M32" s="465"/>
      <c r="N32" s="465"/>
      <c r="O32" s="465"/>
      <c r="P32" s="465"/>
    </row>
    <row r="33" spans="1:16">
      <c r="A33" s="847"/>
      <c r="B33" s="848" t="s">
        <v>1020</v>
      </c>
      <c r="C33" s="848"/>
      <c r="D33" s="848"/>
      <c r="E33" s="849"/>
      <c r="F33" s="850">
        <v>100000</v>
      </c>
      <c r="G33" s="849"/>
      <c r="H33" s="849"/>
      <c r="I33" s="850"/>
      <c r="J33" s="850"/>
      <c r="K33" s="851"/>
      <c r="L33" s="29"/>
      <c r="M33" s="465"/>
      <c r="N33" s="465"/>
      <c r="O33" s="465"/>
      <c r="P33" s="465"/>
    </row>
    <row r="34" spans="1:16">
      <c r="A34" s="976" t="s">
        <v>187</v>
      </c>
      <c r="B34" s="976"/>
      <c r="C34" s="388"/>
      <c r="D34" s="388"/>
      <c r="E34" s="61"/>
      <c r="F34" s="389"/>
      <c r="G34" s="61"/>
      <c r="H34" s="61"/>
      <c r="I34" s="389">
        <f>+I8+I12+I17</f>
        <v>0</v>
      </c>
      <c r="J34" s="389"/>
      <c r="K34" s="390"/>
      <c r="L34" s="29"/>
      <c r="M34" s="465"/>
      <c r="N34" s="465"/>
      <c r="O34" s="465"/>
      <c r="P34" s="465"/>
    </row>
    <row r="35" spans="1:16" ht="22.5" customHeight="1">
      <c r="H35" s="980" t="s">
        <v>432</v>
      </c>
      <c r="I35" s="980"/>
      <c r="J35" s="980"/>
      <c r="K35" s="980"/>
      <c r="L35" s="29"/>
      <c r="M35" s="465"/>
      <c r="N35" s="465"/>
      <c r="O35" s="465"/>
      <c r="P35" s="465"/>
    </row>
    <row r="36" spans="1:16" hidden="1">
      <c r="A36" s="981" t="s">
        <v>188</v>
      </c>
      <c r="B36" s="981"/>
      <c r="C36" s="166"/>
      <c r="D36" s="166"/>
      <c r="E36" s="166"/>
      <c r="F36" s="166"/>
      <c r="G36" s="166"/>
      <c r="H36" s="166"/>
      <c r="I36" s="901" t="s">
        <v>333</v>
      </c>
      <c r="J36" s="901"/>
      <c r="K36" s="901"/>
      <c r="L36" s="29"/>
      <c r="M36" s="465"/>
      <c r="N36" s="465"/>
      <c r="O36" s="465"/>
      <c r="P36" s="465"/>
    </row>
    <row r="37" spans="1:16" hidden="1">
      <c r="A37" s="982" t="s">
        <v>189</v>
      </c>
      <c r="B37" s="983"/>
      <c r="C37" s="983"/>
      <c r="D37" s="983"/>
      <c r="E37" s="983"/>
      <c r="F37" s="983"/>
      <c r="G37" s="983"/>
      <c r="H37" s="983"/>
      <c r="I37" s="983"/>
      <c r="J37" s="983"/>
      <c r="K37" s="983"/>
      <c r="L37" s="29"/>
      <c r="M37" s="465"/>
      <c r="N37" s="465"/>
      <c r="O37" s="465"/>
      <c r="P37" s="465"/>
    </row>
    <row r="38" spans="1:16" hidden="1">
      <c r="A38" s="474" t="s">
        <v>190</v>
      </c>
      <c r="B38" s="28"/>
      <c r="C38" s="28"/>
      <c r="D38" s="28"/>
      <c r="E38" s="28"/>
      <c r="F38" s="28"/>
      <c r="G38" s="28"/>
      <c r="H38" s="28"/>
      <c r="I38" s="464"/>
      <c r="J38" s="464"/>
      <c r="K38" s="27"/>
      <c r="L38" s="29"/>
      <c r="M38" s="465"/>
      <c r="N38" s="465"/>
      <c r="O38" s="465"/>
      <c r="P38" s="465"/>
    </row>
    <row r="39" spans="1:16" s="33" customFormat="1" ht="20" customHeight="1">
      <c r="A39" s="886" t="s">
        <v>743</v>
      </c>
      <c r="B39" s="886"/>
      <c r="C39" s="886"/>
      <c r="D39" s="886"/>
      <c r="E39" s="886"/>
      <c r="F39" s="886"/>
      <c r="G39" s="886"/>
      <c r="H39" s="886"/>
      <c r="I39" s="886"/>
      <c r="J39" s="886"/>
      <c r="K39" s="886"/>
    </row>
    <row r="40" spans="1:16">
      <c r="A40" s="27"/>
      <c r="B40" s="28"/>
      <c r="C40" s="28"/>
      <c r="D40" s="28"/>
      <c r="E40" s="28"/>
      <c r="F40" s="28"/>
      <c r="G40" s="28"/>
      <c r="H40" s="25"/>
      <c r="I40" s="308"/>
      <c r="J40" s="308"/>
      <c r="K40" s="175"/>
      <c r="L40" s="29"/>
      <c r="M40" s="465"/>
      <c r="N40" s="465"/>
      <c r="O40" s="465"/>
      <c r="P40" s="465"/>
    </row>
    <row r="41" spans="1:16">
      <c r="A41" s="27"/>
      <c r="B41" s="28"/>
      <c r="C41" s="28"/>
      <c r="D41" s="28"/>
      <c r="E41" s="28"/>
      <c r="F41" s="28"/>
      <c r="G41" s="28"/>
      <c r="H41" s="25"/>
      <c r="I41" s="308"/>
      <c r="J41" s="308"/>
      <c r="K41" s="175"/>
      <c r="L41" s="29"/>
      <c r="M41" s="465"/>
      <c r="N41" s="465"/>
      <c r="O41" s="465"/>
      <c r="P41" s="465"/>
    </row>
    <row r="42" spans="1:16">
      <c r="A42" s="27"/>
      <c r="B42" s="28"/>
      <c r="C42" s="28"/>
      <c r="D42" s="28"/>
      <c r="E42" s="28"/>
      <c r="F42" s="28"/>
      <c r="G42" s="28"/>
      <c r="H42" s="25"/>
      <c r="I42" s="308"/>
      <c r="J42" s="308"/>
      <c r="K42" s="175"/>
      <c r="L42" s="29"/>
      <c r="M42" s="465"/>
      <c r="N42" s="465"/>
      <c r="O42" s="465"/>
      <c r="P42" s="465"/>
    </row>
    <row r="43" spans="1:16">
      <c r="A43" s="27"/>
      <c r="B43" s="28"/>
      <c r="C43" s="28"/>
      <c r="D43" s="28"/>
      <c r="E43" s="28"/>
      <c r="F43" s="28"/>
      <c r="G43" s="28"/>
      <c r="H43" s="25"/>
      <c r="I43" s="308"/>
      <c r="J43" s="308"/>
      <c r="K43" s="175"/>
      <c r="L43" s="29"/>
      <c r="M43" s="465"/>
      <c r="N43" s="465"/>
      <c r="O43" s="465"/>
      <c r="P43" s="465"/>
    </row>
    <row r="44" spans="1:16">
      <c r="A44" s="27"/>
      <c r="B44" s="28"/>
      <c r="C44" s="28"/>
      <c r="D44" s="28"/>
      <c r="E44" s="28"/>
      <c r="F44" s="28"/>
      <c r="G44" s="28"/>
      <c r="H44" s="901"/>
      <c r="I44" s="901"/>
      <c r="J44" s="901"/>
      <c r="K44" s="901"/>
      <c r="L44" s="29"/>
      <c r="M44" s="465"/>
      <c r="N44" s="465"/>
      <c r="O44" s="465"/>
      <c r="P44" s="465"/>
    </row>
    <row r="45" spans="1:16">
      <c r="A45" s="27"/>
      <c r="B45" s="28"/>
      <c r="C45" s="28"/>
      <c r="D45" s="28"/>
      <c r="E45" s="28"/>
      <c r="F45" s="28"/>
      <c r="G45" s="28"/>
      <c r="H45" s="28"/>
      <c r="I45" s="464"/>
      <c r="J45" s="464"/>
      <c r="K45" s="29"/>
      <c r="L45" s="29"/>
      <c r="M45" s="465"/>
      <c r="N45" s="465"/>
      <c r="O45" s="465"/>
      <c r="P45" s="465"/>
    </row>
    <row r="46" spans="1:16">
      <c r="A46" s="27"/>
      <c r="B46" s="28"/>
      <c r="C46" s="28"/>
      <c r="D46" s="28"/>
      <c r="E46" s="28"/>
      <c r="F46" s="28"/>
      <c r="G46" s="28"/>
      <c r="H46" s="28"/>
      <c r="I46" s="464"/>
      <c r="J46" s="464"/>
      <c r="K46" s="29"/>
      <c r="L46" s="29"/>
      <c r="M46" s="465"/>
      <c r="N46" s="465"/>
      <c r="O46" s="465"/>
      <c r="P46" s="465"/>
    </row>
    <row r="47" spans="1:16">
      <c r="A47" s="27"/>
      <c r="B47" s="28"/>
      <c r="C47" s="28"/>
      <c r="D47" s="28"/>
      <c r="E47" s="28"/>
      <c r="F47" s="28"/>
      <c r="G47" s="28"/>
      <c r="H47" s="28"/>
      <c r="I47" s="464"/>
      <c r="J47" s="464"/>
      <c r="K47" s="29"/>
      <c r="L47" s="29"/>
      <c r="M47" s="465"/>
      <c r="N47" s="465"/>
      <c r="O47" s="465"/>
      <c r="P47" s="465"/>
    </row>
    <row r="48" spans="1:16">
      <c r="A48" s="27"/>
      <c r="B48" s="28"/>
      <c r="C48" s="28"/>
      <c r="D48" s="28"/>
      <c r="E48" s="28"/>
      <c r="F48" s="28"/>
      <c r="G48" s="28"/>
      <c r="H48" s="28"/>
      <c r="I48" s="464"/>
      <c r="J48" s="464"/>
      <c r="K48" s="29"/>
      <c r="L48" s="29"/>
      <c r="M48" s="465"/>
      <c r="N48" s="465"/>
      <c r="O48" s="465"/>
      <c r="P48" s="465"/>
    </row>
    <row r="49" spans="1:16">
      <c r="A49" s="27"/>
      <c r="B49" s="28"/>
      <c r="C49" s="28"/>
      <c r="D49" s="28"/>
      <c r="E49" s="28"/>
      <c r="F49" s="28"/>
      <c r="G49" s="28"/>
      <c r="H49" s="28"/>
      <c r="I49" s="464"/>
      <c r="J49" s="464"/>
      <c r="K49" s="29"/>
      <c r="L49" s="29"/>
      <c r="M49" s="465"/>
      <c r="N49" s="465"/>
      <c r="O49" s="465"/>
      <c r="P49" s="465"/>
    </row>
    <row r="50" spans="1:16">
      <c r="A50" s="27"/>
      <c r="B50" s="28"/>
      <c r="C50" s="28"/>
      <c r="D50" s="28"/>
      <c r="E50" s="28"/>
      <c r="F50" s="28"/>
      <c r="G50" s="28"/>
      <c r="H50" s="28"/>
      <c r="I50" s="464"/>
      <c r="J50" s="464"/>
      <c r="K50" s="29"/>
      <c r="L50" s="29"/>
      <c r="M50" s="465"/>
      <c r="N50" s="465"/>
      <c r="O50" s="465"/>
      <c r="P50" s="465"/>
    </row>
    <row r="51" spans="1:16">
      <c r="A51" s="27"/>
      <c r="B51" s="28"/>
      <c r="C51" s="28"/>
      <c r="D51" s="28"/>
      <c r="E51" s="28"/>
      <c r="F51" s="28"/>
      <c r="G51" s="28"/>
      <c r="H51" s="28"/>
      <c r="I51" s="464"/>
      <c r="J51" s="464"/>
      <c r="K51" s="29"/>
      <c r="L51" s="29"/>
      <c r="M51" s="465"/>
      <c r="N51" s="465"/>
      <c r="O51" s="465"/>
      <c r="P51" s="465"/>
    </row>
    <row r="52" spans="1:16">
      <c r="A52" s="27"/>
      <c r="B52" s="28"/>
      <c r="C52" s="28"/>
      <c r="D52" s="28"/>
      <c r="E52" s="28"/>
      <c r="F52" s="28"/>
      <c r="G52" s="28"/>
      <c r="H52" s="28"/>
      <c r="I52" s="464"/>
      <c r="J52" s="464"/>
      <c r="K52" s="29"/>
      <c r="L52" s="29"/>
      <c r="M52" s="465"/>
      <c r="N52" s="465"/>
      <c r="O52" s="465"/>
      <c r="P52" s="465"/>
    </row>
    <row r="53" spans="1:16">
      <c r="A53" s="27"/>
      <c r="B53" s="28"/>
      <c r="C53" s="28"/>
      <c r="D53" s="28"/>
      <c r="E53" s="28"/>
      <c r="F53" s="28"/>
      <c r="G53" s="28"/>
      <c r="H53" s="28"/>
      <c r="I53" s="464"/>
      <c r="J53" s="464"/>
      <c r="K53" s="29"/>
      <c r="L53" s="29"/>
      <c r="M53" s="465"/>
      <c r="N53" s="465"/>
      <c r="O53" s="465"/>
      <c r="P53" s="465"/>
    </row>
    <row r="54" spans="1:16">
      <c r="A54" s="27"/>
      <c r="B54" s="28"/>
      <c r="C54" s="28"/>
      <c r="D54" s="28"/>
      <c r="E54" s="28"/>
      <c r="F54" s="28"/>
      <c r="G54" s="28"/>
      <c r="H54" s="28"/>
      <c r="I54" s="464"/>
      <c r="J54" s="464"/>
      <c r="K54" s="29"/>
      <c r="L54" s="29"/>
      <c r="M54" s="465"/>
      <c r="N54" s="465"/>
      <c r="O54" s="465"/>
      <c r="P54" s="465"/>
    </row>
    <row r="55" spans="1:16">
      <c r="A55" s="27"/>
      <c r="B55" s="28"/>
      <c r="C55" s="28"/>
      <c r="D55" s="28"/>
      <c r="E55" s="28"/>
      <c r="F55" s="28"/>
      <c r="G55" s="28"/>
      <c r="H55" s="28"/>
      <c r="I55" s="464"/>
      <c r="J55" s="464"/>
      <c r="K55" s="29"/>
      <c r="L55" s="29"/>
      <c r="M55" s="465"/>
      <c r="N55" s="465"/>
      <c r="O55" s="465"/>
      <c r="P55" s="465"/>
    </row>
    <row r="56" spans="1:16">
      <c r="A56" s="27"/>
      <c r="B56" s="28"/>
      <c r="C56" s="28"/>
      <c r="D56" s="28"/>
      <c r="E56" s="28"/>
      <c r="F56" s="28"/>
      <c r="G56" s="28"/>
      <c r="H56" s="28"/>
      <c r="I56" s="464"/>
      <c r="J56" s="464"/>
      <c r="K56" s="29"/>
      <c r="L56" s="465"/>
      <c r="M56" s="465"/>
      <c r="N56" s="465"/>
      <c r="O56" s="465"/>
      <c r="P56" s="465"/>
    </row>
    <row r="57" spans="1:16">
      <c r="A57" s="27"/>
      <c r="B57" s="28"/>
      <c r="C57" s="28"/>
      <c r="D57" s="28"/>
      <c r="E57" s="28"/>
      <c r="F57" s="28"/>
      <c r="G57" s="28"/>
      <c r="H57" s="28"/>
      <c r="I57" s="464"/>
      <c r="J57" s="464"/>
      <c r="K57" s="29"/>
    </row>
    <row r="58" spans="1:16">
      <c r="A58" s="27"/>
      <c r="B58" s="28"/>
      <c r="C58" s="28"/>
      <c r="D58" s="28"/>
      <c r="E58" s="28"/>
      <c r="F58" s="28"/>
      <c r="G58" s="28"/>
      <c r="H58" s="28"/>
      <c r="I58" s="464"/>
      <c r="J58" s="464"/>
      <c r="K58" s="29"/>
    </row>
    <row r="59" spans="1:16">
      <c r="A59" s="27"/>
      <c r="B59" s="28"/>
      <c r="C59" s="28"/>
      <c r="D59" s="28"/>
      <c r="E59" s="28"/>
      <c r="F59" s="28"/>
      <c r="G59" s="28"/>
      <c r="H59" s="28"/>
      <c r="I59" s="464"/>
      <c r="J59" s="464"/>
      <c r="K59" s="29"/>
    </row>
    <row r="60" spans="1:16">
      <c r="A60" s="27"/>
      <c r="B60" s="28"/>
      <c r="C60" s="28"/>
      <c r="D60" s="28"/>
      <c r="E60" s="28"/>
      <c r="F60" s="28"/>
      <c r="G60" s="28"/>
      <c r="H60" s="28"/>
      <c r="I60" s="464"/>
      <c r="J60" s="464"/>
      <c r="K60" s="29"/>
    </row>
    <row r="61" spans="1:16">
      <c r="A61" s="27"/>
      <c r="B61" s="28"/>
      <c r="C61" s="28"/>
      <c r="D61" s="28"/>
      <c r="E61" s="28"/>
      <c r="F61" s="28"/>
      <c r="G61" s="28"/>
      <c r="H61" s="28"/>
      <c r="I61" s="464"/>
      <c r="J61" s="464"/>
      <c r="K61" s="29"/>
    </row>
    <row r="62" spans="1:16">
      <c r="A62" s="27"/>
      <c r="B62" s="28"/>
      <c r="C62" s="28"/>
      <c r="D62" s="28"/>
      <c r="E62" s="28"/>
      <c r="F62" s="28"/>
      <c r="G62" s="28"/>
      <c r="H62" s="28"/>
      <c r="I62" s="464"/>
      <c r="J62" s="464"/>
      <c r="K62" s="29"/>
    </row>
    <row r="63" spans="1:16">
      <c r="A63" s="27"/>
      <c r="B63" s="28"/>
      <c r="C63" s="28"/>
      <c r="D63" s="28"/>
      <c r="E63" s="28"/>
      <c r="F63" s="28"/>
      <c r="G63" s="28"/>
      <c r="H63" s="28"/>
      <c r="I63" s="464"/>
      <c r="J63" s="464"/>
      <c r="K63" s="29"/>
    </row>
    <row r="64" spans="1:16">
      <c r="A64" s="475"/>
      <c r="B64" s="476"/>
      <c r="C64" s="476"/>
      <c r="D64" s="476"/>
      <c r="E64" s="476"/>
      <c r="F64" s="476"/>
      <c r="G64" s="476"/>
      <c r="H64" s="476"/>
      <c r="I64" s="477"/>
      <c r="J64" s="477"/>
      <c r="K64" s="465"/>
    </row>
  </sheetData>
  <mergeCells count="14">
    <mergeCell ref="H35:K35"/>
    <mergeCell ref="H44:K44"/>
    <mergeCell ref="A36:B36"/>
    <mergeCell ref="I36:K36"/>
    <mergeCell ref="A37:K37"/>
    <mergeCell ref="A39:K39"/>
    <mergeCell ref="A34:B34"/>
    <mergeCell ref="A1:B1"/>
    <mergeCell ref="C1:H1"/>
    <mergeCell ref="A2:B2"/>
    <mergeCell ref="C2:H2"/>
    <mergeCell ref="A3:K3"/>
    <mergeCell ref="G6:I6"/>
    <mergeCell ref="A4:K4"/>
  </mergeCells>
  <phoneticPr fontId="54" type="noConversion"/>
  <pageMargins left="0.51" right="0.17" top="0.31" bottom="0.17" header="0.3" footer="0.17"/>
  <pageSetup paperSize="9" scale="9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71"/>
  <sheetViews>
    <sheetView topLeftCell="A8" zoomScaleNormal="100" workbookViewId="0">
      <selection activeCell="B11" sqref="B11"/>
    </sheetView>
  </sheetViews>
  <sheetFormatPr baseColWidth="10" defaultColWidth="9" defaultRowHeight="14" outlineLevelCol="1"/>
  <cols>
    <col min="1" max="1" width="4.6640625" style="73" customWidth="1"/>
    <col min="2" max="2" width="36.6640625" style="24" customWidth="1"/>
    <col min="3" max="3" width="16.6640625" style="24" customWidth="1"/>
    <col min="4" max="4" width="25.5" style="24" customWidth="1"/>
    <col min="5" max="6" width="7.6640625" style="24" customWidth="1" outlineLevel="1"/>
    <col min="7" max="7" width="9.6640625" style="24" customWidth="1" outlineLevel="1"/>
    <col min="8" max="8" width="12.5" style="24" customWidth="1"/>
    <col min="9" max="9" width="18.5" style="285" customWidth="1"/>
    <col min="10" max="10" width="57.5" style="285" bestFit="1" customWidth="1"/>
    <col min="11" max="16384" width="9" style="285"/>
  </cols>
  <sheetData>
    <row r="1" spans="1:10" ht="16">
      <c r="A1" s="938" t="s">
        <v>191</v>
      </c>
      <c r="B1" s="938"/>
      <c r="C1" s="938"/>
      <c r="D1" s="290"/>
      <c r="I1" s="291" t="s">
        <v>192</v>
      </c>
    </row>
    <row r="2" spans="1:10" ht="14.25" customHeight="1">
      <c r="A2" s="938" t="s">
        <v>674</v>
      </c>
      <c r="B2" s="938"/>
      <c r="C2" s="938"/>
      <c r="D2" s="288"/>
      <c r="E2" s="901"/>
      <c r="F2" s="901"/>
      <c r="G2" s="901"/>
      <c r="H2" s="901"/>
      <c r="I2" s="901"/>
    </row>
    <row r="3" spans="1:10" ht="30" customHeight="1">
      <c r="A3" s="901" t="s">
        <v>726</v>
      </c>
      <c r="B3" s="901"/>
      <c r="C3" s="901"/>
      <c r="D3" s="901"/>
      <c r="E3" s="901"/>
      <c r="F3" s="901"/>
      <c r="G3" s="901"/>
      <c r="H3" s="901"/>
      <c r="I3" s="901"/>
    </row>
    <row r="4" spans="1:10" ht="30" customHeight="1">
      <c r="A4" s="984" t="s">
        <v>551</v>
      </c>
      <c r="B4" s="984"/>
      <c r="C4" s="984"/>
      <c r="D4" s="984"/>
      <c r="E4" s="984"/>
      <c r="F4" s="984"/>
      <c r="G4" s="984"/>
      <c r="H4" s="984"/>
      <c r="I4" s="984"/>
    </row>
    <row r="5" spans="1:10">
      <c r="A5" s="31"/>
      <c r="B5" s="31"/>
      <c r="C5" s="31"/>
      <c r="D5" s="31"/>
      <c r="E5" s="31"/>
      <c r="F5" s="31"/>
      <c r="G5" s="31"/>
      <c r="H5" s="31"/>
      <c r="I5" s="289" t="s">
        <v>179</v>
      </c>
    </row>
    <row r="6" spans="1:10" ht="38.25" customHeight="1">
      <c r="A6" s="624" t="s">
        <v>3</v>
      </c>
      <c r="B6" s="624" t="s">
        <v>193</v>
      </c>
      <c r="C6" s="624" t="s">
        <v>299</v>
      </c>
      <c r="D6" s="624" t="s">
        <v>300</v>
      </c>
      <c r="E6" s="624" t="s">
        <v>5</v>
      </c>
      <c r="F6" s="624" t="s">
        <v>52</v>
      </c>
      <c r="G6" s="624" t="s">
        <v>194</v>
      </c>
      <c r="H6" s="624" t="s">
        <v>195</v>
      </c>
      <c r="I6" s="624" t="s">
        <v>14</v>
      </c>
    </row>
    <row r="7" spans="1:10" ht="38.25" customHeight="1">
      <c r="A7" s="625" t="s">
        <v>17</v>
      </c>
      <c r="B7" s="626" t="s">
        <v>676</v>
      </c>
      <c r="C7" s="625"/>
      <c r="D7" s="625"/>
      <c r="E7" s="625"/>
      <c r="F7" s="625"/>
      <c r="G7" s="625"/>
      <c r="H7" s="625"/>
      <c r="I7" s="625"/>
    </row>
    <row r="8" spans="1:10" ht="80.25" customHeight="1">
      <c r="A8" s="627">
        <v>1</v>
      </c>
      <c r="B8" s="628" t="s">
        <v>744</v>
      </c>
      <c r="C8" s="390"/>
      <c r="D8" s="390"/>
      <c r="E8" s="629"/>
      <c r="F8" s="629"/>
      <c r="G8" s="629"/>
      <c r="H8" s="630">
        <f>SUM(H9:H11)</f>
        <v>0</v>
      </c>
      <c r="I8" s="629"/>
      <c r="J8" s="722" t="s">
        <v>816</v>
      </c>
    </row>
    <row r="9" spans="1:10" ht="56">
      <c r="A9" s="627"/>
      <c r="B9" s="390" t="s">
        <v>1029</v>
      </c>
      <c r="C9" s="390" t="s">
        <v>1030</v>
      </c>
      <c r="D9" s="390"/>
      <c r="E9" s="879">
        <v>10</v>
      </c>
      <c r="F9" s="879"/>
      <c r="G9" s="879"/>
      <c r="H9" s="879" t="s">
        <v>1031</v>
      </c>
      <c r="I9" s="629"/>
    </row>
    <row r="10" spans="1:10" ht="22.25" customHeight="1">
      <c r="A10" s="627"/>
      <c r="B10" s="390" t="s">
        <v>1032</v>
      </c>
      <c r="C10" s="390" t="s">
        <v>1030</v>
      </c>
      <c r="D10" s="390"/>
      <c r="E10" s="879">
        <v>2</v>
      </c>
      <c r="F10" s="879"/>
      <c r="G10" s="879"/>
      <c r="H10" s="879" t="s">
        <v>1033</v>
      </c>
      <c r="I10" s="629"/>
    </row>
    <row r="11" spans="1:10" ht="22.25" customHeight="1">
      <c r="A11" s="627"/>
      <c r="B11" s="390" t="s">
        <v>1034</v>
      </c>
      <c r="C11" s="390" t="s">
        <v>1035</v>
      </c>
      <c r="D11" s="390" t="s">
        <v>1036</v>
      </c>
      <c r="E11" s="879">
        <v>1</v>
      </c>
      <c r="F11" s="879"/>
      <c r="G11" s="879"/>
      <c r="H11" s="879"/>
      <c r="I11" s="629"/>
    </row>
    <row r="12" spans="1:10" ht="22.25" customHeight="1">
      <c r="A12" s="627"/>
      <c r="B12" s="424" t="s">
        <v>1037</v>
      </c>
      <c r="C12" s="390"/>
      <c r="D12" s="390" t="s">
        <v>1036</v>
      </c>
      <c r="E12" s="879">
        <v>1</v>
      </c>
      <c r="F12" s="879"/>
      <c r="G12" s="879"/>
      <c r="H12" s="879"/>
      <c r="I12" s="629"/>
    </row>
    <row r="13" spans="1:10" ht="43.5" customHeight="1">
      <c r="A13" s="627">
        <v>2</v>
      </c>
      <c r="B13" s="628" t="s">
        <v>813</v>
      </c>
      <c r="C13" s="390"/>
      <c r="D13" s="390"/>
      <c r="E13" s="629"/>
      <c r="F13" s="629"/>
      <c r="G13" s="629"/>
      <c r="H13" s="630"/>
      <c r="I13" s="629"/>
      <c r="J13" s="722" t="s">
        <v>812</v>
      </c>
    </row>
    <row r="14" spans="1:10" ht="25" customHeight="1">
      <c r="A14" s="627"/>
      <c r="B14" s="694" t="s">
        <v>1038</v>
      </c>
      <c r="C14" s="424" t="s">
        <v>1039</v>
      </c>
      <c r="D14" s="424"/>
      <c r="E14" s="424" t="s">
        <v>1056</v>
      </c>
      <c r="F14" s="880">
        <v>5</v>
      </c>
      <c r="G14" s="881">
        <v>159</v>
      </c>
      <c r="H14" s="881">
        <f t="shared" ref="H14:H30" si="0">F14*G14</f>
        <v>795</v>
      </c>
      <c r="I14" s="629"/>
      <c r="J14" s="722"/>
    </row>
    <row r="15" spans="1:10" ht="25" customHeight="1">
      <c r="A15" s="627"/>
      <c r="B15" s="694" t="s">
        <v>1040</v>
      </c>
      <c r="C15" s="424" t="s">
        <v>1039</v>
      </c>
      <c r="D15" s="424"/>
      <c r="E15" s="424" t="s">
        <v>1056</v>
      </c>
      <c r="F15" s="880">
        <v>5</v>
      </c>
      <c r="G15" s="881">
        <v>248</v>
      </c>
      <c r="H15" s="881">
        <f t="shared" si="0"/>
        <v>1240</v>
      </c>
      <c r="I15" s="629"/>
      <c r="J15" s="722"/>
    </row>
    <row r="16" spans="1:10" ht="25" customHeight="1">
      <c r="A16" s="627"/>
      <c r="B16" s="694" t="s">
        <v>1041</v>
      </c>
      <c r="C16" s="424" t="s">
        <v>1039</v>
      </c>
      <c r="D16" s="424"/>
      <c r="E16" s="424" t="s">
        <v>1056</v>
      </c>
      <c r="F16" s="880">
        <v>5</v>
      </c>
      <c r="G16" s="881">
        <v>334</v>
      </c>
      <c r="H16" s="881">
        <f t="shared" si="0"/>
        <v>1670</v>
      </c>
      <c r="I16" s="629"/>
      <c r="J16" s="722"/>
    </row>
    <row r="17" spans="1:10" ht="25" customHeight="1">
      <c r="A17" s="627"/>
      <c r="B17" s="694" t="s">
        <v>1042</v>
      </c>
      <c r="C17" s="424" t="s">
        <v>1039</v>
      </c>
      <c r="D17" s="424"/>
      <c r="E17" s="424" t="s">
        <v>1056</v>
      </c>
      <c r="F17" s="880">
        <v>5</v>
      </c>
      <c r="G17" s="881">
        <v>612</v>
      </c>
      <c r="H17" s="881">
        <f t="shared" si="0"/>
        <v>3060</v>
      </c>
      <c r="I17" s="629"/>
      <c r="J17" s="722"/>
    </row>
    <row r="18" spans="1:10" ht="25" customHeight="1">
      <c r="A18" s="627"/>
      <c r="B18" s="694" t="s">
        <v>1043</v>
      </c>
      <c r="C18" s="424" t="s">
        <v>1039</v>
      </c>
      <c r="D18" s="424"/>
      <c r="E18" s="424" t="s">
        <v>1056</v>
      </c>
      <c r="F18" s="880">
        <v>5</v>
      </c>
      <c r="G18" s="881">
        <v>66</v>
      </c>
      <c r="H18" s="881">
        <f t="shared" si="0"/>
        <v>330</v>
      </c>
      <c r="I18" s="629"/>
      <c r="J18" s="722"/>
    </row>
    <row r="19" spans="1:10" ht="25" customHeight="1">
      <c r="A19" s="627"/>
      <c r="B19" s="694" t="s">
        <v>1044</v>
      </c>
      <c r="C19" s="424" t="s">
        <v>1039</v>
      </c>
      <c r="D19" s="424"/>
      <c r="E19" s="424" t="s">
        <v>1056</v>
      </c>
      <c r="F19" s="880">
        <v>5</v>
      </c>
      <c r="G19" s="881">
        <v>89</v>
      </c>
      <c r="H19" s="881">
        <f t="shared" si="0"/>
        <v>445</v>
      </c>
      <c r="I19" s="629"/>
      <c r="J19" s="722"/>
    </row>
    <row r="20" spans="1:10" ht="25" customHeight="1">
      <c r="A20" s="627"/>
      <c r="B20" s="694" t="s">
        <v>1045</v>
      </c>
      <c r="C20" s="424" t="s">
        <v>1039</v>
      </c>
      <c r="D20" s="424"/>
      <c r="E20" s="424" t="s">
        <v>1056</v>
      </c>
      <c r="F20" s="880">
        <v>5</v>
      </c>
      <c r="G20" s="881">
        <v>235</v>
      </c>
      <c r="H20" s="881">
        <f t="shared" si="0"/>
        <v>1175</v>
      </c>
      <c r="I20" s="629"/>
      <c r="J20" s="722"/>
    </row>
    <row r="21" spans="1:10" ht="25" customHeight="1">
      <c r="A21" s="627"/>
      <c r="B21" s="694" t="s">
        <v>1046</v>
      </c>
      <c r="C21" s="424" t="s">
        <v>1039</v>
      </c>
      <c r="D21" s="424"/>
      <c r="E21" s="424" t="s">
        <v>1056</v>
      </c>
      <c r="F21" s="880">
        <v>5</v>
      </c>
      <c r="G21" s="881">
        <v>180</v>
      </c>
      <c r="H21" s="881">
        <f t="shared" si="0"/>
        <v>900</v>
      </c>
      <c r="I21" s="629"/>
      <c r="J21" s="722"/>
    </row>
    <row r="22" spans="1:10" ht="25" customHeight="1">
      <c r="A22" s="627"/>
      <c r="B22" s="694" t="s">
        <v>1047</v>
      </c>
      <c r="C22" s="424" t="s">
        <v>1039</v>
      </c>
      <c r="D22" s="424"/>
      <c r="E22" s="424" t="s">
        <v>1056</v>
      </c>
      <c r="F22" s="880">
        <v>5</v>
      </c>
      <c r="G22" s="881">
        <v>116</v>
      </c>
      <c r="H22" s="881">
        <f t="shared" si="0"/>
        <v>580</v>
      </c>
      <c r="I22" s="629"/>
      <c r="J22" s="722"/>
    </row>
    <row r="23" spans="1:10" ht="25" customHeight="1">
      <c r="A23" s="627"/>
      <c r="B23" s="694" t="s">
        <v>1048</v>
      </c>
      <c r="C23" s="424" t="s">
        <v>1039</v>
      </c>
      <c r="D23" s="424"/>
      <c r="E23" s="424" t="s">
        <v>1056</v>
      </c>
      <c r="F23" s="880">
        <v>5</v>
      </c>
      <c r="G23" s="881">
        <v>97</v>
      </c>
      <c r="H23" s="881">
        <f t="shared" si="0"/>
        <v>485</v>
      </c>
      <c r="I23" s="629"/>
      <c r="J23" s="722"/>
    </row>
    <row r="24" spans="1:10" ht="25" customHeight="1">
      <c r="A24" s="627"/>
      <c r="B24" s="694" t="s">
        <v>1049</v>
      </c>
      <c r="C24" s="424" t="s">
        <v>1039</v>
      </c>
      <c r="D24" s="424"/>
      <c r="E24" s="424" t="s">
        <v>1056</v>
      </c>
      <c r="F24" s="880">
        <v>10</v>
      </c>
      <c r="G24" s="881">
        <v>95</v>
      </c>
      <c r="H24" s="881">
        <f t="shared" si="0"/>
        <v>950</v>
      </c>
      <c r="I24" s="629"/>
      <c r="J24" s="722"/>
    </row>
    <row r="25" spans="1:10" ht="25" customHeight="1">
      <c r="A25" s="627"/>
      <c r="B25" s="694" t="s">
        <v>1050</v>
      </c>
      <c r="C25" s="424" t="s">
        <v>1039</v>
      </c>
      <c r="D25" s="424"/>
      <c r="E25" s="424" t="s">
        <v>1056</v>
      </c>
      <c r="F25" s="880">
        <v>5</v>
      </c>
      <c r="G25" s="881">
        <v>164</v>
      </c>
      <c r="H25" s="881">
        <f t="shared" si="0"/>
        <v>820</v>
      </c>
      <c r="I25" s="629"/>
      <c r="J25" s="722"/>
    </row>
    <row r="26" spans="1:10" ht="22.25" customHeight="1">
      <c r="A26" s="632"/>
      <c r="B26" s="694" t="s">
        <v>1051</v>
      </c>
      <c r="C26" s="424" t="s">
        <v>1039</v>
      </c>
      <c r="D26" s="424"/>
      <c r="E26" s="424" t="s">
        <v>1056</v>
      </c>
      <c r="F26" s="880">
        <v>10</v>
      </c>
      <c r="G26" s="881">
        <v>69</v>
      </c>
      <c r="H26" s="881">
        <f t="shared" si="0"/>
        <v>690</v>
      </c>
      <c r="I26" s="633"/>
    </row>
    <row r="27" spans="1:10" ht="37.25" customHeight="1">
      <c r="A27" s="632"/>
      <c r="B27" s="694" t="s">
        <v>1052</v>
      </c>
      <c r="C27" s="424" t="s">
        <v>1039</v>
      </c>
      <c r="D27" s="424"/>
      <c r="E27" s="424" t="s">
        <v>1056</v>
      </c>
      <c r="F27" s="880">
        <v>5</v>
      </c>
      <c r="G27" s="881">
        <v>226</v>
      </c>
      <c r="H27" s="881">
        <f t="shared" si="0"/>
        <v>1130</v>
      </c>
      <c r="I27" s="633"/>
    </row>
    <row r="28" spans="1:10" ht="37.25" customHeight="1">
      <c r="A28" s="632"/>
      <c r="B28" s="694" t="s">
        <v>1053</v>
      </c>
      <c r="C28" s="424" t="s">
        <v>1039</v>
      </c>
      <c r="D28" s="424"/>
      <c r="E28" s="424" t="s">
        <v>1056</v>
      </c>
      <c r="F28" s="880">
        <v>5</v>
      </c>
      <c r="G28" s="881">
        <v>45</v>
      </c>
      <c r="H28" s="881">
        <f t="shared" si="0"/>
        <v>225</v>
      </c>
      <c r="I28" s="633"/>
    </row>
    <row r="29" spans="1:10" ht="37.25" customHeight="1">
      <c r="A29" s="632"/>
      <c r="B29" s="694" t="s">
        <v>1054</v>
      </c>
      <c r="C29" s="424" t="s">
        <v>1039</v>
      </c>
      <c r="D29" s="424"/>
      <c r="E29" s="424" t="s">
        <v>1056</v>
      </c>
      <c r="F29" s="880">
        <v>5</v>
      </c>
      <c r="G29" s="881">
        <v>64</v>
      </c>
      <c r="H29" s="881">
        <f t="shared" si="0"/>
        <v>320</v>
      </c>
      <c r="I29" s="633"/>
    </row>
    <row r="30" spans="1:10" ht="37.25" customHeight="1">
      <c r="A30" s="632"/>
      <c r="B30" s="694" t="s">
        <v>1055</v>
      </c>
      <c r="C30" s="424" t="s">
        <v>1039</v>
      </c>
      <c r="D30" s="424"/>
      <c r="E30" s="424" t="s">
        <v>1056</v>
      </c>
      <c r="F30" s="880">
        <v>5</v>
      </c>
      <c r="G30" s="881">
        <v>197</v>
      </c>
      <c r="H30" s="881">
        <f t="shared" si="0"/>
        <v>985</v>
      </c>
      <c r="I30" s="633"/>
    </row>
    <row r="31" spans="1:10" ht="22.25" customHeight="1">
      <c r="A31" s="627">
        <v>3</v>
      </c>
      <c r="B31" s="634" t="s">
        <v>425</v>
      </c>
      <c r="C31" s="390"/>
      <c r="D31" s="390"/>
      <c r="E31" s="424"/>
      <c r="F31" s="629"/>
      <c r="G31" s="629"/>
      <c r="H31" s="881"/>
      <c r="I31" s="629"/>
    </row>
    <row r="32" spans="1:10" ht="39" customHeight="1">
      <c r="A32" s="627" t="s">
        <v>303</v>
      </c>
      <c r="B32" s="628" t="s">
        <v>814</v>
      </c>
      <c r="C32" s="390"/>
      <c r="D32" s="390"/>
      <c r="E32" s="424"/>
      <c r="F32" s="629"/>
      <c r="G32" s="629"/>
      <c r="H32" s="630"/>
      <c r="I32" s="629"/>
    </row>
    <row r="33" spans="1:9" ht="54" customHeight="1">
      <c r="A33" s="635"/>
      <c r="B33" s="694" t="s">
        <v>815</v>
      </c>
      <c r="C33" s="390"/>
      <c r="D33" s="390"/>
      <c r="E33" s="629" t="s">
        <v>747</v>
      </c>
      <c r="F33" s="629"/>
      <c r="G33" s="636">
        <v>2</v>
      </c>
      <c r="H33" s="631">
        <f>+G33*F33</f>
        <v>0</v>
      </c>
      <c r="I33" s="629" t="s">
        <v>748</v>
      </c>
    </row>
    <row r="34" spans="1:9" ht="54" customHeight="1">
      <c r="A34" s="635"/>
      <c r="B34" s="390" t="s">
        <v>749</v>
      </c>
      <c r="C34" s="390"/>
      <c r="D34" s="390"/>
      <c r="E34" s="629" t="s">
        <v>750</v>
      </c>
      <c r="F34" s="629"/>
      <c r="G34" s="636">
        <v>200</v>
      </c>
      <c r="H34" s="631">
        <f t="shared" ref="H34:H35" si="1">+G34*F34</f>
        <v>0</v>
      </c>
      <c r="I34" s="629" t="s">
        <v>748</v>
      </c>
    </row>
    <row r="35" spans="1:9" ht="39" customHeight="1">
      <c r="A35" s="627" t="s">
        <v>304</v>
      </c>
      <c r="B35" s="628" t="s">
        <v>749</v>
      </c>
      <c r="C35" s="390"/>
      <c r="D35" s="390"/>
      <c r="E35" s="629" t="s">
        <v>750</v>
      </c>
      <c r="F35" s="629"/>
      <c r="G35" s="629">
        <v>300</v>
      </c>
      <c r="H35" s="631">
        <f t="shared" si="1"/>
        <v>0</v>
      </c>
      <c r="I35" s="629" t="s">
        <v>748</v>
      </c>
    </row>
    <row r="36" spans="1:9" ht="22.25" customHeight="1">
      <c r="A36" s="627">
        <v>4</v>
      </c>
      <c r="B36" s="634" t="s">
        <v>745</v>
      </c>
      <c r="C36" s="390"/>
      <c r="D36" s="390"/>
      <c r="E36" s="637"/>
      <c r="F36" s="637"/>
      <c r="G36" s="636"/>
      <c r="H36" s="631"/>
      <c r="I36" s="629"/>
    </row>
    <row r="37" spans="1:9" s="292" customFormat="1" ht="42" customHeight="1">
      <c r="A37" s="625" t="s">
        <v>38</v>
      </c>
      <c r="B37" s="626" t="s">
        <v>746</v>
      </c>
      <c r="C37" s="625"/>
      <c r="D37" s="625"/>
      <c r="E37" s="625"/>
      <c r="F37" s="625"/>
      <c r="G37" s="625"/>
      <c r="H37" s="625"/>
      <c r="I37" s="625"/>
    </row>
    <row r="38" spans="1:9" s="175" customFormat="1" ht="22.25" customHeight="1">
      <c r="A38" s="627"/>
      <c r="B38" s="634"/>
      <c r="C38" s="390"/>
      <c r="D38" s="390"/>
      <c r="E38" s="638"/>
      <c r="F38" s="638"/>
      <c r="G38" s="638"/>
      <c r="H38" s="639">
        <f>SUM(H39:H39)</f>
        <v>0</v>
      </c>
      <c r="I38" s="390"/>
    </row>
    <row r="39" spans="1:9" s="175" customFormat="1" ht="22.25" customHeight="1">
      <c r="A39" s="635"/>
      <c r="B39" s="390"/>
      <c r="C39" s="390"/>
      <c r="D39" s="390"/>
      <c r="E39" s="638"/>
      <c r="F39" s="638"/>
      <c r="G39" s="638"/>
      <c r="H39" s="640"/>
      <c r="I39" s="390"/>
    </row>
    <row r="40" spans="1:9" s="175" customFormat="1" ht="22.25" customHeight="1">
      <c r="A40" s="61"/>
      <c r="B40" s="388"/>
      <c r="C40" s="388"/>
      <c r="D40" s="388"/>
      <c r="E40" s="388"/>
      <c r="F40" s="388"/>
      <c r="G40" s="388"/>
      <c r="H40" s="640"/>
      <c r="I40" s="390"/>
    </row>
    <row r="41" spans="1:9" s="29" customFormat="1" ht="18" customHeight="1">
      <c r="A41" s="976" t="s">
        <v>675</v>
      </c>
      <c r="B41" s="976"/>
      <c r="C41" s="393"/>
      <c r="D41" s="393"/>
      <c r="E41" s="388"/>
      <c r="F41" s="388"/>
      <c r="G41" s="388"/>
      <c r="H41" s="639"/>
      <c r="I41" s="390"/>
    </row>
    <row r="42" spans="1:9">
      <c r="A42" s="27"/>
      <c r="B42" s="28"/>
      <c r="C42" s="28"/>
      <c r="D42" s="28"/>
      <c r="E42" s="28"/>
      <c r="F42" s="28"/>
      <c r="G42" s="28"/>
      <c r="H42" s="28"/>
      <c r="I42" s="289"/>
    </row>
    <row r="43" spans="1:9" ht="15" customHeight="1">
      <c r="A43" s="285"/>
      <c r="B43" s="285"/>
      <c r="C43" s="285"/>
      <c r="D43" s="285"/>
      <c r="E43" s="285"/>
      <c r="F43" s="285"/>
      <c r="G43" s="924" t="s">
        <v>426</v>
      </c>
      <c r="H43" s="924"/>
      <c r="I43" s="924"/>
    </row>
    <row r="44" spans="1:9" s="33" customFormat="1" ht="30" customHeight="1">
      <c r="A44" s="886" t="s">
        <v>350</v>
      </c>
      <c r="B44" s="886"/>
      <c r="C44" s="886"/>
      <c r="D44" s="886"/>
      <c r="E44" s="886"/>
      <c r="F44" s="886"/>
      <c r="G44" s="886"/>
      <c r="H44" s="886"/>
      <c r="I44" s="886"/>
    </row>
    <row r="45" spans="1:9" s="54" customFormat="1" ht="18">
      <c r="B45" s="53"/>
      <c r="C45" s="311"/>
      <c r="D45" s="321"/>
      <c r="E45" s="320"/>
      <c r="F45" s="320"/>
    </row>
    <row r="46" spans="1:9" s="54" customFormat="1" ht="18">
      <c r="B46" s="53"/>
      <c r="C46" s="311"/>
      <c r="D46" s="321"/>
      <c r="E46" s="320"/>
      <c r="F46" s="320"/>
    </row>
    <row r="47" spans="1:9" s="54" customFormat="1" ht="18">
      <c r="B47" s="53"/>
      <c r="C47" s="311"/>
      <c r="D47" s="321"/>
      <c r="E47" s="320"/>
      <c r="F47" s="320"/>
    </row>
    <row r="48" spans="1:9">
      <c r="A48" s="27"/>
      <c r="B48" s="28"/>
      <c r="C48" s="28"/>
      <c r="D48" s="28"/>
      <c r="E48" s="28"/>
      <c r="F48" s="28"/>
      <c r="G48" s="28"/>
      <c r="H48" s="28"/>
      <c r="I48" s="29"/>
    </row>
    <row r="49" spans="1:9" ht="13.5" customHeight="1">
      <c r="A49" s="27"/>
      <c r="B49" s="28"/>
      <c r="C49" s="28"/>
      <c r="D49" s="28"/>
      <c r="E49" s="28"/>
      <c r="F49" s="28"/>
      <c r="G49" s="901"/>
      <c r="H49" s="901"/>
      <c r="I49" s="901"/>
    </row>
    <row r="50" spans="1:9">
      <c r="A50" s="27"/>
      <c r="B50" s="28"/>
      <c r="C50" s="28"/>
      <c r="D50" s="28"/>
      <c r="E50" s="28"/>
      <c r="F50" s="28"/>
      <c r="G50" s="28"/>
      <c r="H50" s="28"/>
      <c r="I50" s="29"/>
    </row>
    <row r="51" spans="1:9">
      <c r="A51" s="27"/>
      <c r="B51" s="28"/>
      <c r="C51" s="28"/>
      <c r="D51" s="28"/>
      <c r="E51" s="28"/>
      <c r="F51" s="28"/>
      <c r="G51" s="28"/>
      <c r="H51" s="28"/>
      <c r="I51" s="29"/>
    </row>
    <row r="52" spans="1:9">
      <c r="A52" s="27"/>
      <c r="B52" s="28"/>
      <c r="C52" s="28"/>
      <c r="D52" s="28"/>
      <c r="E52" s="28"/>
      <c r="F52" s="28"/>
      <c r="G52" s="28"/>
      <c r="H52" s="28"/>
      <c r="I52" s="29"/>
    </row>
    <row r="53" spans="1:9">
      <c r="A53" s="27"/>
      <c r="B53" s="28"/>
      <c r="C53" s="28"/>
      <c r="D53" s="28"/>
      <c r="E53" s="28"/>
      <c r="F53" s="28"/>
      <c r="G53" s="28"/>
      <c r="H53" s="28"/>
      <c r="I53" s="29"/>
    </row>
    <row r="54" spans="1:9">
      <c r="A54" s="27"/>
      <c r="B54" s="28"/>
      <c r="C54" s="28"/>
      <c r="D54" s="28"/>
      <c r="E54" s="28"/>
      <c r="F54" s="28"/>
      <c r="G54" s="28"/>
      <c r="H54" s="28"/>
      <c r="I54" s="29"/>
    </row>
    <row r="55" spans="1:9">
      <c r="A55" s="27"/>
      <c r="B55" s="28"/>
      <c r="C55" s="28"/>
      <c r="D55" s="28"/>
      <c r="E55" s="28"/>
      <c r="F55" s="28"/>
      <c r="G55" s="28"/>
      <c r="H55" s="28"/>
      <c r="I55" s="29"/>
    </row>
    <row r="56" spans="1:9">
      <c r="A56" s="27"/>
      <c r="B56" s="28"/>
      <c r="C56" s="28"/>
      <c r="D56" s="28"/>
      <c r="E56" s="28"/>
      <c r="F56" s="28"/>
      <c r="G56" s="28"/>
      <c r="H56" s="28"/>
      <c r="I56" s="29"/>
    </row>
    <row r="57" spans="1:9">
      <c r="A57" s="27"/>
      <c r="B57" s="28"/>
      <c r="C57" s="28"/>
      <c r="D57" s="28"/>
      <c r="E57" s="28"/>
      <c r="F57" s="28"/>
      <c r="G57" s="28"/>
      <c r="H57" s="28"/>
      <c r="I57" s="29"/>
    </row>
    <row r="58" spans="1:9">
      <c r="A58" s="27"/>
      <c r="B58" s="28"/>
      <c r="C58" s="28"/>
      <c r="D58" s="28"/>
      <c r="E58" s="28"/>
      <c r="F58" s="28"/>
      <c r="G58" s="28"/>
      <c r="H58" s="28"/>
      <c r="I58" s="29"/>
    </row>
    <row r="59" spans="1:9">
      <c r="A59" s="27"/>
      <c r="B59" s="28"/>
      <c r="C59" s="28"/>
      <c r="D59" s="28"/>
      <c r="E59" s="28"/>
      <c r="F59" s="28"/>
      <c r="G59" s="28"/>
      <c r="H59" s="28"/>
      <c r="I59" s="29"/>
    </row>
    <row r="60" spans="1:9">
      <c r="A60" s="27"/>
      <c r="B60" s="28"/>
      <c r="C60" s="28"/>
      <c r="D60" s="28"/>
      <c r="E60" s="28"/>
      <c r="F60" s="28"/>
      <c r="G60" s="28"/>
      <c r="H60" s="28"/>
      <c r="I60" s="29"/>
    </row>
    <row r="61" spans="1:9">
      <c r="A61" s="27"/>
      <c r="B61" s="28"/>
      <c r="C61" s="28"/>
      <c r="D61" s="28"/>
      <c r="E61" s="28"/>
      <c r="F61" s="28"/>
      <c r="G61" s="28"/>
      <c r="H61" s="28"/>
      <c r="I61" s="29"/>
    </row>
    <row r="62" spans="1:9">
      <c r="A62" s="27"/>
      <c r="B62" s="28"/>
      <c r="C62" s="28"/>
      <c r="D62" s="28"/>
      <c r="E62" s="28"/>
      <c r="F62" s="28"/>
      <c r="G62" s="28"/>
      <c r="H62" s="28"/>
      <c r="I62" s="29"/>
    </row>
    <row r="63" spans="1:9">
      <c r="A63" s="27"/>
      <c r="B63" s="28"/>
      <c r="C63" s="28"/>
      <c r="D63" s="28"/>
      <c r="E63" s="28"/>
      <c r="F63" s="28"/>
      <c r="G63" s="28"/>
      <c r="H63" s="28"/>
      <c r="I63" s="29"/>
    </row>
    <row r="64" spans="1:9">
      <c r="A64" s="27"/>
      <c r="B64" s="28"/>
      <c r="C64" s="28"/>
      <c r="D64" s="28"/>
      <c r="E64" s="28"/>
      <c r="F64" s="28"/>
      <c r="G64" s="28"/>
      <c r="H64" s="28"/>
      <c r="I64" s="29"/>
    </row>
    <row r="65" spans="1:9">
      <c r="A65" s="27"/>
      <c r="B65" s="28"/>
      <c r="C65" s="28"/>
      <c r="D65" s="28"/>
      <c r="E65" s="28"/>
      <c r="F65" s="28"/>
      <c r="G65" s="28"/>
      <c r="H65" s="28"/>
      <c r="I65" s="29"/>
    </row>
    <row r="66" spans="1:9">
      <c r="A66" s="27"/>
      <c r="B66" s="28"/>
      <c r="C66" s="28"/>
      <c r="D66" s="28"/>
      <c r="E66" s="28"/>
      <c r="F66" s="28"/>
      <c r="G66" s="28"/>
      <c r="H66" s="28"/>
      <c r="I66" s="29"/>
    </row>
    <row r="67" spans="1:9">
      <c r="A67" s="27"/>
      <c r="B67" s="28"/>
      <c r="C67" s="28"/>
      <c r="D67" s="28"/>
      <c r="E67" s="28"/>
      <c r="F67" s="28"/>
      <c r="G67" s="28"/>
      <c r="H67" s="28"/>
      <c r="I67" s="29"/>
    </row>
    <row r="68" spans="1:9">
      <c r="A68" s="27"/>
      <c r="B68" s="28"/>
      <c r="C68" s="28"/>
      <c r="D68" s="28"/>
      <c r="E68" s="28"/>
      <c r="F68" s="28"/>
      <c r="G68" s="28"/>
      <c r="H68" s="28"/>
      <c r="I68" s="29"/>
    </row>
    <row r="69" spans="1:9">
      <c r="A69" s="27"/>
      <c r="B69" s="28"/>
      <c r="C69" s="28"/>
      <c r="D69" s="28"/>
      <c r="E69" s="28"/>
      <c r="F69" s="28"/>
      <c r="G69" s="28"/>
      <c r="H69" s="28"/>
      <c r="I69" s="29"/>
    </row>
    <row r="70" spans="1:9">
      <c r="A70" s="27"/>
      <c r="B70" s="28"/>
      <c r="C70" s="28"/>
      <c r="D70" s="28"/>
      <c r="E70" s="28"/>
      <c r="F70" s="28"/>
      <c r="G70" s="28"/>
      <c r="H70" s="28"/>
      <c r="I70" s="29"/>
    </row>
    <row r="71" spans="1:9">
      <c r="A71" s="27"/>
      <c r="B71" s="28"/>
      <c r="C71" s="28"/>
      <c r="D71" s="28"/>
      <c r="E71" s="28"/>
      <c r="F71" s="28"/>
      <c r="G71" s="28"/>
      <c r="H71" s="28"/>
      <c r="I71" s="29"/>
    </row>
  </sheetData>
  <mergeCells count="9">
    <mergeCell ref="G49:I49"/>
    <mergeCell ref="E2:I2"/>
    <mergeCell ref="A3:I3"/>
    <mergeCell ref="A41:B41"/>
    <mergeCell ref="A1:C1"/>
    <mergeCell ref="A2:C2"/>
    <mergeCell ref="G43:I43"/>
    <mergeCell ref="A44:I44"/>
    <mergeCell ref="A4:I4"/>
  </mergeCells>
  <pageMargins left="0" right="0" top="0" bottom="0" header="0" footer="0"/>
  <pageSetup paperSize="9" fitToHeight="0" orientation="landscape" r:id="rId1"/>
  <ignoredErrors>
    <ignoredError sqref="H3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87"/>
  <sheetViews>
    <sheetView topLeftCell="C15" zoomScale="61" workbookViewId="0">
      <selection activeCell="M40" sqref="M40"/>
    </sheetView>
  </sheetViews>
  <sheetFormatPr baseColWidth="10" defaultColWidth="9.1640625" defaultRowHeight="17"/>
  <cols>
    <col min="1" max="1" width="4.6640625" style="843" customWidth="1"/>
    <col min="2" max="2" width="20.6640625" style="821" customWidth="1"/>
    <col min="3" max="3" width="15" style="821" customWidth="1"/>
    <col min="4" max="4" width="20.1640625" style="821" customWidth="1"/>
    <col min="5" max="5" width="21.5" style="821" customWidth="1"/>
    <col min="6" max="6" width="18.6640625" style="821" customWidth="1"/>
    <col min="7" max="7" width="15.33203125" style="821" customWidth="1"/>
    <col min="8" max="8" width="15.83203125" style="821" customWidth="1"/>
    <col min="9" max="9" width="12.6640625" style="821" customWidth="1"/>
    <col min="10" max="10" width="20.5" style="821" customWidth="1"/>
    <col min="11" max="11" width="11.6640625" style="821" customWidth="1"/>
    <col min="12" max="12" width="13.6640625" style="821" customWidth="1"/>
    <col min="13" max="13" width="16.1640625" style="821" customWidth="1"/>
    <col min="14" max="14" width="12.6640625" style="821" customWidth="1"/>
    <col min="15" max="15" width="9.6640625" style="821" customWidth="1"/>
    <col min="16" max="16384" width="9.1640625" style="821"/>
  </cols>
  <sheetData>
    <row r="1" spans="1:17" s="805" customFormat="1" ht="22.5" customHeight="1">
      <c r="A1" s="804"/>
      <c r="N1" s="1038" t="s">
        <v>940</v>
      </c>
      <c r="O1" s="1038"/>
      <c r="P1" s="1038"/>
      <c r="Q1" s="1038"/>
    </row>
    <row r="2" spans="1:17" s="805" customFormat="1" ht="15" customHeight="1">
      <c r="A2" s="804"/>
    </row>
    <row r="3" spans="1:17" s="805" customFormat="1" ht="18">
      <c r="A3" s="1039" t="s">
        <v>0</v>
      </c>
      <c r="B3" s="1039"/>
      <c r="C3" s="1039"/>
      <c r="D3" s="1039"/>
      <c r="E3" s="1039"/>
      <c r="F3" s="1039"/>
      <c r="G3" s="1039"/>
      <c r="H3" s="1040" t="s">
        <v>271</v>
      </c>
      <c r="I3" s="1040"/>
      <c r="J3" s="1040"/>
      <c r="K3" s="1040"/>
      <c r="L3" s="1040"/>
      <c r="M3" s="1040"/>
      <c r="N3" s="1040"/>
      <c r="O3" s="806"/>
    </row>
    <row r="4" spans="1:17" s="805" customFormat="1" ht="18">
      <c r="A4" s="1040" t="s">
        <v>397</v>
      </c>
      <c r="B4" s="1040"/>
      <c r="C4" s="1040"/>
      <c r="D4" s="1040"/>
      <c r="E4" s="1040"/>
      <c r="F4" s="1040"/>
      <c r="G4" s="1040"/>
      <c r="H4" s="1040" t="s">
        <v>272</v>
      </c>
      <c r="I4" s="1040"/>
      <c r="J4" s="1040"/>
      <c r="K4" s="1040"/>
      <c r="L4" s="1040"/>
      <c r="M4" s="1040"/>
      <c r="N4" s="1040"/>
    </row>
    <row r="5" spans="1:17" s="805" customFormat="1" ht="14.25" customHeight="1">
      <c r="A5" s="804"/>
    </row>
    <row r="6" spans="1:17" s="805" customFormat="1" ht="51.5" customHeight="1">
      <c r="A6" s="1041" t="s">
        <v>941</v>
      </c>
      <c r="B6" s="1041"/>
      <c r="C6" s="1041"/>
      <c r="D6" s="1041"/>
      <c r="E6" s="1041"/>
      <c r="F6" s="1041"/>
      <c r="G6" s="1041"/>
      <c r="H6" s="1041"/>
      <c r="I6" s="1041"/>
      <c r="J6" s="1041"/>
      <c r="K6" s="1041"/>
      <c r="L6" s="1041"/>
      <c r="M6" s="1041"/>
      <c r="N6" s="1041"/>
      <c r="O6" s="1041"/>
    </row>
    <row r="7" spans="1:17" s="805" customFormat="1">
      <c r="A7" s="804"/>
    </row>
    <row r="8" spans="1:17" s="804" customFormat="1" ht="24.75" customHeight="1">
      <c r="A8" s="807">
        <v>1</v>
      </c>
      <c r="B8" s="1042" t="s">
        <v>942</v>
      </c>
      <c r="C8" s="1043"/>
      <c r="D8" s="1043"/>
      <c r="E8" s="1043"/>
      <c r="F8" s="1043"/>
      <c r="G8" s="1043"/>
      <c r="H8" s="1043"/>
      <c r="I8" s="1043"/>
      <c r="J8" s="1043"/>
      <c r="K8" s="1043"/>
      <c r="L8" s="1043"/>
      <c r="M8" s="1043"/>
      <c r="N8" s="1043"/>
      <c r="O8" s="1043"/>
      <c r="P8" s="1043"/>
      <c r="Q8" s="1044"/>
    </row>
    <row r="9" spans="1:17" s="804" customFormat="1" ht="24.75" customHeight="1">
      <c r="A9" s="1045" t="s">
        <v>205</v>
      </c>
      <c r="B9" s="1019" t="s">
        <v>943</v>
      </c>
      <c r="C9" s="991" t="s">
        <v>944</v>
      </c>
      <c r="D9" s="991"/>
      <c r="E9" s="991"/>
      <c r="F9" s="991"/>
      <c r="G9" s="1047" t="s">
        <v>945</v>
      </c>
      <c r="H9" s="1048" t="s">
        <v>946</v>
      </c>
      <c r="I9" s="1048"/>
      <c r="J9" s="1048"/>
      <c r="K9" s="1048"/>
      <c r="L9" s="1048"/>
      <c r="M9" s="1048"/>
      <c r="N9" s="1049" t="s">
        <v>14</v>
      </c>
      <c r="O9" s="1050"/>
      <c r="P9" s="1050"/>
      <c r="Q9" s="1051"/>
    </row>
    <row r="10" spans="1:17" s="804" customFormat="1" ht="71.25" customHeight="1">
      <c r="A10" s="1046"/>
      <c r="B10" s="1020"/>
      <c r="C10" s="808" t="s">
        <v>947</v>
      </c>
      <c r="D10" s="808" t="s">
        <v>948</v>
      </c>
      <c r="E10" s="809" t="s">
        <v>949</v>
      </c>
      <c r="F10" s="810" t="s">
        <v>950</v>
      </c>
      <c r="G10" s="1047"/>
      <c r="H10" s="809" t="s">
        <v>951</v>
      </c>
      <c r="I10" s="810" t="s">
        <v>273</v>
      </c>
      <c r="J10" s="809" t="s">
        <v>952</v>
      </c>
      <c r="K10" s="991" t="s">
        <v>953</v>
      </c>
      <c r="L10" s="991"/>
      <c r="M10" s="991"/>
      <c r="N10" s="1052"/>
      <c r="O10" s="1053"/>
      <c r="P10" s="1053"/>
      <c r="Q10" s="1054"/>
    </row>
    <row r="11" spans="1:17" s="804" customFormat="1" ht="35.5" customHeight="1">
      <c r="A11" s="810" t="s">
        <v>17</v>
      </c>
      <c r="B11" s="1055" t="s">
        <v>1057</v>
      </c>
      <c r="C11" s="1056"/>
      <c r="D11" s="1056"/>
      <c r="E11" s="1056"/>
      <c r="F11" s="1056"/>
      <c r="G11" s="1056"/>
      <c r="H11" s="1056"/>
      <c r="I11" s="1056"/>
      <c r="J11" s="1056"/>
      <c r="K11" s="1056"/>
      <c r="L11" s="1056"/>
      <c r="M11" s="1056"/>
      <c r="N11" s="1056"/>
      <c r="O11" s="1056"/>
      <c r="P11" s="1056"/>
      <c r="Q11" s="1057"/>
    </row>
    <row r="12" spans="1:17" s="804" customFormat="1" ht="54">
      <c r="A12" s="811">
        <v>1</v>
      </c>
      <c r="B12" s="812" t="s">
        <v>1058</v>
      </c>
      <c r="C12" s="1064">
        <v>1</v>
      </c>
      <c r="D12" s="1064" t="s">
        <v>1061</v>
      </c>
      <c r="E12" s="1067" t="s">
        <v>1062</v>
      </c>
      <c r="F12" s="1067" t="s">
        <v>1063</v>
      </c>
      <c r="G12" s="813"/>
      <c r="H12" s="814"/>
      <c r="I12" s="814"/>
      <c r="J12" s="814"/>
      <c r="K12" s="1034"/>
      <c r="L12" s="1034"/>
      <c r="M12" s="1034"/>
      <c r="N12" s="1035"/>
      <c r="O12" s="1036"/>
      <c r="P12" s="1036"/>
      <c r="Q12" s="1037"/>
    </row>
    <row r="13" spans="1:17" s="804" customFormat="1" ht="54">
      <c r="A13" s="811">
        <v>2</v>
      </c>
      <c r="B13" s="812" t="s">
        <v>1060</v>
      </c>
      <c r="C13" s="1065"/>
      <c r="D13" s="1065"/>
      <c r="E13" s="1068"/>
      <c r="F13" s="1068"/>
      <c r="G13" s="815"/>
      <c r="H13" s="808"/>
      <c r="I13" s="808"/>
      <c r="J13" s="808"/>
      <c r="K13" s="1034"/>
      <c r="L13" s="1034"/>
      <c r="M13" s="1034"/>
      <c r="N13" s="1035"/>
      <c r="O13" s="1036"/>
      <c r="P13" s="1036"/>
      <c r="Q13" s="1037"/>
    </row>
    <row r="14" spans="1:17" s="804" customFormat="1" ht="54">
      <c r="A14" s="811">
        <v>3</v>
      </c>
      <c r="B14" s="812" t="s">
        <v>1059</v>
      </c>
      <c r="C14" s="1066"/>
      <c r="D14" s="1066"/>
      <c r="E14" s="1069"/>
      <c r="F14" s="1069"/>
      <c r="G14" s="816"/>
      <c r="H14" s="814"/>
      <c r="I14" s="814"/>
      <c r="J14" s="814"/>
      <c r="K14" s="1034"/>
      <c r="L14" s="1034"/>
      <c r="M14" s="1034"/>
      <c r="N14" s="1035"/>
      <c r="O14" s="1036"/>
      <c r="P14" s="1036"/>
      <c r="Q14" s="1037"/>
    </row>
    <row r="15" spans="1:17" s="804" customFormat="1" ht="35.5" customHeight="1">
      <c r="A15" s="810" t="s">
        <v>38</v>
      </c>
      <c r="B15" s="1058" t="s">
        <v>957</v>
      </c>
      <c r="C15" s="1059"/>
      <c r="D15" s="1059"/>
      <c r="E15" s="1059"/>
      <c r="F15" s="1059"/>
      <c r="G15" s="1059"/>
      <c r="H15" s="1059"/>
      <c r="I15" s="1059"/>
      <c r="J15" s="1059"/>
      <c r="K15" s="1059"/>
      <c r="L15" s="1059"/>
      <c r="M15" s="1059"/>
      <c r="N15" s="1059"/>
      <c r="O15" s="1059"/>
      <c r="P15" s="1059"/>
      <c r="Q15" s="1060"/>
    </row>
    <row r="16" spans="1:17" s="804" customFormat="1" ht="20" customHeight="1">
      <c r="A16" s="811">
        <v>4</v>
      </c>
      <c r="B16" s="812" t="s">
        <v>958</v>
      </c>
      <c r="C16" s="812"/>
      <c r="D16" s="812"/>
      <c r="E16" s="813"/>
      <c r="F16" s="814"/>
      <c r="G16" s="814"/>
      <c r="H16" s="814"/>
      <c r="I16" s="814"/>
      <c r="J16" s="814"/>
      <c r="K16" s="1034"/>
      <c r="L16" s="1034"/>
      <c r="M16" s="1034"/>
      <c r="N16" s="1035" t="s">
        <v>954</v>
      </c>
      <c r="O16" s="1036"/>
      <c r="P16" s="1036"/>
      <c r="Q16" s="1037"/>
    </row>
    <row r="17" spans="1:17" s="804" customFormat="1" ht="20" customHeight="1">
      <c r="A17" s="811">
        <v>5</v>
      </c>
      <c r="B17" s="812" t="s">
        <v>959</v>
      </c>
      <c r="C17" s="812"/>
      <c r="D17" s="812"/>
      <c r="E17" s="813"/>
      <c r="F17" s="814"/>
      <c r="G17" s="814"/>
      <c r="H17" s="814"/>
      <c r="I17" s="814"/>
      <c r="J17" s="814"/>
      <c r="K17" s="1034"/>
      <c r="L17" s="1034"/>
      <c r="M17" s="1034"/>
      <c r="N17" s="1035" t="s">
        <v>954</v>
      </c>
      <c r="O17" s="1036"/>
      <c r="P17" s="1036"/>
      <c r="Q17" s="1037"/>
    </row>
    <row r="18" spans="1:17" s="804" customFormat="1" ht="20" customHeight="1">
      <c r="A18" s="810" t="s">
        <v>81</v>
      </c>
      <c r="B18" s="1061" t="s">
        <v>960</v>
      </c>
      <c r="C18" s="1062"/>
      <c r="D18" s="1062"/>
      <c r="E18" s="1062"/>
      <c r="F18" s="1062"/>
      <c r="G18" s="1062"/>
      <c r="H18" s="1062"/>
      <c r="I18" s="1062"/>
      <c r="J18" s="1062"/>
      <c r="K18" s="1062"/>
      <c r="L18" s="1062"/>
      <c r="M18" s="1062"/>
      <c r="N18" s="1062"/>
      <c r="O18" s="1062"/>
      <c r="P18" s="1062"/>
      <c r="Q18" s="1063"/>
    </row>
    <row r="19" spans="1:17" s="804" customFormat="1" ht="20" customHeight="1">
      <c r="A19" s="810"/>
      <c r="B19" s="817"/>
      <c r="C19" s="812"/>
      <c r="D19" s="812"/>
      <c r="E19" s="813"/>
      <c r="F19" s="814"/>
      <c r="G19" s="814"/>
      <c r="H19" s="814"/>
      <c r="I19" s="814"/>
      <c r="J19" s="814"/>
      <c r="K19" s="1034"/>
      <c r="L19" s="1034"/>
      <c r="M19" s="1034"/>
      <c r="N19" s="1035" t="s">
        <v>956</v>
      </c>
      <c r="O19" s="1036"/>
      <c r="P19" s="1036"/>
      <c r="Q19" s="1037"/>
    </row>
    <row r="20" spans="1:17" s="804" customFormat="1" ht="20" customHeight="1">
      <c r="A20" s="811"/>
      <c r="B20" s="817" t="s">
        <v>187</v>
      </c>
      <c r="C20" s="817"/>
      <c r="D20" s="817"/>
      <c r="E20" s="818" t="s">
        <v>334</v>
      </c>
      <c r="F20" s="819"/>
      <c r="G20" s="819"/>
      <c r="H20" s="814"/>
      <c r="I20" s="814"/>
      <c r="J20" s="814"/>
      <c r="K20" s="1034"/>
      <c r="L20" s="1034"/>
      <c r="M20" s="1034"/>
      <c r="N20" s="1035"/>
      <c r="O20" s="1036"/>
      <c r="P20" s="1036"/>
      <c r="Q20" s="1037"/>
    </row>
    <row r="21" spans="1:17" ht="33" customHeight="1">
      <c r="A21" s="820">
        <v>2</v>
      </c>
      <c r="B21" s="1001" t="s">
        <v>961</v>
      </c>
      <c r="C21" s="1002"/>
      <c r="D21" s="1002"/>
      <c r="E21" s="1002"/>
      <c r="F21" s="1002"/>
      <c r="G21" s="1002"/>
      <c r="H21" s="1002"/>
      <c r="I21" s="1002"/>
      <c r="J21" s="1002"/>
      <c r="K21" s="1002"/>
      <c r="L21" s="1002"/>
      <c r="M21" s="1002"/>
      <c r="N21" s="1002"/>
      <c r="O21" s="1002"/>
      <c r="P21" s="1002"/>
      <c r="Q21" s="1003"/>
    </row>
    <row r="22" spans="1:17">
      <c r="A22" s="991" t="s">
        <v>205</v>
      </c>
      <c r="B22" s="992" t="s">
        <v>132</v>
      </c>
      <c r="C22" s="993"/>
      <c r="D22" s="994"/>
      <c r="E22" s="991" t="s">
        <v>962</v>
      </c>
      <c r="F22" s="991"/>
      <c r="G22" s="991" t="s">
        <v>963</v>
      </c>
      <c r="H22" s="991" t="s">
        <v>277</v>
      </c>
      <c r="I22" s="991" t="s">
        <v>278</v>
      </c>
      <c r="J22" s="991" t="s">
        <v>133</v>
      </c>
      <c r="K22" s="991" t="s">
        <v>197</v>
      </c>
      <c r="L22" s="991" t="s">
        <v>273</v>
      </c>
      <c r="M22" s="991" t="s">
        <v>279</v>
      </c>
      <c r="N22" s="992" t="s">
        <v>14</v>
      </c>
      <c r="O22" s="993"/>
      <c r="P22" s="993"/>
      <c r="Q22" s="994"/>
    </row>
    <row r="23" spans="1:17" ht="18">
      <c r="A23" s="991"/>
      <c r="B23" s="995"/>
      <c r="C23" s="996"/>
      <c r="D23" s="997"/>
      <c r="E23" s="809" t="s">
        <v>280</v>
      </c>
      <c r="F23" s="809" t="s">
        <v>281</v>
      </c>
      <c r="G23" s="991"/>
      <c r="H23" s="991"/>
      <c r="I23" s="991"/>
      <c r="J23" s="991"/>
      <c r="K23" s="991"/>
      <c r="L23" s="991"/>
      <c r="M23" s="991"/>
      <c r="N23" s="995"/>
      <c r="O23" s="996"/>
      <c r="P23" s="996"/>
      <c r="Q23" s="997"/>
    </row>
    <row r="24" spans="1:17">
      <c r="A24" s="822">
        <v>1</v>
      </c>
      <c r="B24" s="988"/>
      <c r="C24" s="989"/>
      <c r="D24" s="990"/>
      <c r="E24" s="809"/>
      <c r="F24" s="809"/>
      <c r="G24" s="823"/>
      <c r="H24" s="823"/>
      <c r="I24" s="823"/>
      <c r="J24" s="823"/>
      <c r="K24" s="823"/>
      <c r="L24" s="823"/>
      <c r="M24" s="824"/>
      <c r="N24" s="988" t="s">
        <v>964</v>
      </c>
      <c r="O24" s="989"/>
      <c r="P24" s="989"/>
      <c r="Q24" s="990"/>
    </row>
    <row r="25" spans="1:17">
      <c r="A25" s="822">
        <v>2</v>
      </c>
      <c r="B25" s="988"/>
      <c r="C25" s="989"/>
      <c r="D25" s="990"/>
      <c r="E25" s="809"/>
      <c r="F25" s="809"/>
      <c r="G25" s="823"/>
      <c r="H25" s="823"/>
      <c r="I25" s="823"/>
      <c r="J25" s="823"/>
      <c r="K25" s="823"/>
      <c r="L25" s="823"/>
      <c r="M25" s="824"/>
      <c r="N25" s="1028" t="s">
        <v>965</v>
      </c>
      <c r="O25" s="1029"/>
      <c r="P25" s="1029"/>
      <c r="Q25" s="1030"/>
    </row>
    <row r="26" spans="1:17">
      <c r="A26" s="822">
        <v>3</v>
      </c>
      <c r="B26" s="988"/>
      <c r="C26" s="989"/>
      <c r="D26" s="990"/>
      <c r="E26" s="809"/>
      <c r="F26" s="809"/>
      <c r="G26" s="823"/>
      <c r="H26" s="823"/>
      <c r="I26" s="823"/>
      <c r="J26" s="823"/>
      <c r="K26" s="823"/>
      <c r="L26" s="823"/>
      <c r="M26" s="825"/>
      <c r="N26" s="988" t="s">
        <v>966</v>
      </c>
      <c r="O26" s="989"/>
      <c r="P26" s="989"/>
      <c r="Q26" s="990"/>
    </row>
    <row r="27" spans="1:17" ht="36" customHeight="1">
      <c r="A27" s="826">
        <v>3</v>
      </c>
      <c r="B27" s="1031" t="s">
        <v>396</v>
      </c>
      <c r="C27" s="1032"/>
      <c r="D27" s="1032"/>
      <c r="E27" s="1032"/>
      <c r="F27" s="1032"/>
      <c r="G27" s="1032"/>
      <c r="H27" s="1032"/>
      <c r="I27" s="1032"/>
      <c r="J27" s="1032"/>
      <c r="K27" s="1032"/>
      <c r="L27" s="1032"/>
      <c r="M27" s="1032"/>
      <c r="N27" s="1032"/>
      <c r="O27" s="1032"/>
      <c r="P27" s="1032"/>
      <c r="Q27" s="1033"/>
    </row>
    <row r="28" spans="1:17">
      <c r="A28" s="991" t="s">
        <v>205</v>
      </c>
      <c r="B28" s="992" t="s">
        <v>132</v>
      </c>
      <c r="C28" s="993"/>
      <c r="D28" s="994"/>
      <c r="E28" s="991" t="s">
        <v>962</v>
      </c>
      <c r="F28" s="991"/>
      <c r="G28" s="991" t="s">
        <v>276</v>
      </c>
      <c r="H28" s="991" t="s">
        <v>277</v>
      </c>
      <c r="I28" s="991" t="s">
        <v>278</v>
      </c>
      <c r="J28" s="991" t="s">
        <v>133</v>
      </c>
      <c r="K28" s="991" t="s">
        <v>197</v>
      </c>
      <c r="L28" s="991" t="s">
        <v>273</v>
      </c>
      <c r="M28" s="991" t="s">
        <v>967</v>
      </c>
      <c r="N28" s="992" t="s">
        <v>14</v>
      </c>
      <c r="O28" s="993"/>
      <c r="P28" s="993"/>
      <c r="Q28" s="994"/>
    </row>
    <row r="29" spans="1:17" ht="18">
      <c r="A29" s="991"/>
      <c r="B29" s="995"/>
      <c r="C29" s="996"/>
      <c r="D29" s="997"/>
      <c r="E29" s="809" t="s">
        <v>280</v>
      </c>
      <c r="F29" s="809" t="s">
        <v>281</v>
      </c>
      <c r="G29" s="991"/>
      <c r="H29" s="991"/>
      <c r="I29" s="991"/>
      <c r="J29" s="991"/>
      <c r="K29" s="991"/>
      <c r="L29" s="991"/>
      <c r="M29" s="991"/>
      <c r="N29" s="995"/>
      <c r="O29" s="996"/>
      <c r="P29" s="996"/>
      <c r="Q29" s="997"/>
    </row>
    <row r="30" spans="1:17">
      <c r="A30" s="822">
        <v>1</v>
      </c>
      <c r="B30" s="988"/>
      <c r="C30" s="989"/>
      <c r="D30" s="990"/>
      <c r="E30" s="825"/>
      <c r="F30" s="822"/>
      <c r="G30" s="825"/>
      <c r="H30" s="825"/>
      <c r="I30" s="825"/>
      <c r="J30" s="825"/>
      <c r="K30" s="825"/>
      <c r="L30" s="825"/>
      <c r="M30" s="825"/>
      <c r="N30" s="988" t="s">
        <v>968</v>
      </c>
      <c r="O30" s="989"/>
      <c r="P30" s="989"/>
      <c r="Q30" s="990"/>
    </row>
    <row r="31" spans="1:17" ht="16.75" customHeight="1">
      <c r="A31" s="822">
        <v>2</v>
      </c>
      <c r="B31" s="988"/>
      <c r="C31" s="989"/>
      <c r="D31" s="990"/>
      <c r="E31" s="811"/>
      <c r="F31" s="822"/>
      <c r="G31" s="825"/>
      <c r="H31" s="825"/>
      <c r="I31" s="825"/>
      <c r="J31" s="825"/>
      <c r="K31" s="825"/>
      <c r="L31" s="825"/>
      <c r="M31" s="825"/>
      <c r="N31" s="988" t="s">
        <v>969</v>
      </c>
      <c r="O31" s="989"/>
      <c r="P31" s="989"/>
      <c r="Q31" s="990"/>
    </row>
    <row r="32" spans="1:17">
      <c r="A32" s="822">
        <v>3</v>
      </c>
      <c r="B32" s="988"/>
      <c r="C32" s="989"/>
      <c r="D32" s="990"/>
      <c r="E32" s="823"/>
      <c r="F32" s="822"/>
      <c r="G32" s="825"/>
      <c r="H32" s="825"/>
      <c r="I32" s="825"/>
      <c r="J32" s="825"/>
      <c r="K32" s="825"/>
      <c r="L32" s="825"/>
      <c r="M32" s="825"/>
      <c r="N32" s="988" t="s">
        <v>970</v>
      </c>
      <c r="O32" s="989"/>
      <c r="P32" s="989"/>
      <c r="Q32" s="990"/>
    </row>
    <row r="33" spans="1:17">
      <c r="A33" s="822">
        <v>4</v>
      </c>
      <c r="B33" s="988"/>
      <c r="C33" s="989"/>
      <c r="D33" s="990"/>
      <c r="E33" s="823"/>
      <c r="F33" s="822"/>
      <c r="G33" s="825"/>
      <c r="H33" s="825"/>
      <c r="I33" s="825"/>
      <c r="J33" s="825"/>
      <c r="K33" s="825"/>
      <c r="L33" s="825"/>
      <c r="M33" s="825"/>
      <c r="N33" s="988"/>
      <c r="O33" s="989"/>
      <c r="P33" s="989"/>
      <c r="Q33" s="990"/>
    </row>
    <row r="34" spans="1:17">
      <c r="A34" s="822">
        <v>5</v>
      </c>
      <c r="B34" s="988"/>
      <c r="C34" s="989"/>
      <c r="D34" s="990"/>
      <c r="E34" s="825"/>
      <c r="F34" s="822"/>
      <c r="G34" s="825"/>
      <c r="H34" s="825"/>
      <c r="I34" s="825"/>
      <c r="J34" s="825"/>
      <c r="K34" s="825"/>
      <c r="L34" s="825"/>
      <c r="M34" s="825"/>
      <c r="N34" s="988"/>
      <c r="O34" s="989"/>
      <c r="P34" s="989"/>
      <c r="Q34" s="990"/>
    </row>
    <row r="35" spans="1:17" ht="41" customHeight="1">
      <c r="A35" s="820">
        <v>4</v>
      </c>
      <c r="B35" s="1001" t="s">
        <v>971</v>
      </c>
      <c r="C35" s="1002"/>
      <c r="D35" s="1002"/>
      <c r="E35" s="1002"/>
      <c r="F35" s="1002"/>
      <c r="G35" s="1002"/>
      <c r="H35" s="1002"/>
      <c r="I35" s="1002"/>
      <c r="J35" s="1002"/>
      <c r="K35" s="1002"/>
      <c r="L35" s="1002"/>
      <c r="M35" s="1002"/>
      <c r="N35" s="1002"/>
      <c r="O35" s="1002"/>
      <c r="P35" s="1002"/>
      <c r="Q35" s="1003"/>
    </row>
    <row r="36" spans="1:17" ht="41" customHeight="1">
      <c r="A36" s="1019" t="s">
        <v>205</v>
      </c>
      <c r="B36" s="1019" t="s">
        <v>132</v>
      </c>
      <c r="C36" s="1016" t="s">
        <v>944</v>
      </c>
      <c r="D36" s="1016"/>
      <c r="E36" s="1016"/>
      <c r="F36" s="1016"/>
      <c r="G36" s="1016"/>
      <c r="H36" s="1016"/>
      <c r="I36" s="1021" t="s">
        <v>972</v>
      </c>
      <c r="J36" s="1024"/>
      <c r="K36" s="1024"/>
      <c r="L36" s="1024"/>
      <c r="M36" s="1024"/>
      <c r="N36" s="1024"/>
      <c r="O36" s="1024"/>
      <c r="P36" s="1024"/>
      <c r="Q36" s="1022"/>
    </row>
    <row r="37" spans="1:17" ht="37.5" customHeight="1">
      <c r="A37" s="1023"/>
      <c r="B37" s="1023"/>
      <c r="C37" s="1016" t="s">
        <v>52</v>
      </c>
      <c r="D37" s="1016" t="s">
        <v>973</v>
      </c>
      <c r="E37" s="1025" t="s">
        <v>974</v>
      </c>
      <c r="F37" s="1026" t="s">
        <v>975</v>
      </c>
      <c r="G37" s="1026"/>
      <c r="H37" s="1026"/>
      <c r="I37" s="991" t="s">
        <v>274</v>
      </c>
      <c r="J37" s="991" t="s">
        <v>952</v>
      </c>
      <c r="K37" s="991" t="s">
        <v>976</v>
      </c>
      <c r="L37" s="991"/>
      <c r="M37" s="991" t="s">
        <v>977</v>
      </c>
      <c r="N37" s="1027" t="s">
        <v>978</v>
      </c>
      <c r="O37" s="1027"/>
      <c r="P37" s="991" t="s">
        <v>282</v>
      </c>
      <c r="Q37" s="991" t="s">
        <v>14</v>
      </c>
    </row>
    <row r="38" spans="1:17" ht="36" customHeight="1">
      <c r="A38" s="1020"/>
      <c r="B38" s="1020"/>
      <c r="C38" s="1016"/>
      <c r="D38" s="1016"/>
      <c r="E38" s="1025"/>
      <c r="F38" s="827" t="s">
        <v>979</v>
      </c>
      <c r="G38" s="827" t="s">
        <v>980</v>
      </c>
      <c r="H38" s="827" t="s">
        <v>981</v>
      </c>
      <c r="I38" s="991"/>
      <c r="J38" s="991"/>
      <c r="K38" s="809" t="s">
        <v>283</v>
      </c>
      <c r="L38" s="809" t="s">
        <v>284</v>
      </c>
      <c r="M38" s="991"/>
      <c r="N38" s="828" t="s">
        <v>982</v>
      </c>
      <c r="O38" s="809" t="s">
        <v>983</v>
      </c>
      <c r="P38" s="991"/>
      <c r="Q38" s="991"/>
    </row>
    <row r="39" spans="1:17" ht="36">
      <c r="A39" s="809">
        <v>1</v>
      </c>
      <c r="B39" s="809" t="s">
        <v>984</v>
      </c>
      <c r="C39" s="822"/>
      <c r="D39" s="822"/>
      <c r="E39" s="822"/>
      <c r="F39" s="822"/>
      <c r="G39" s="822"/>
      <c r="H39" s="822"/>
      <c r="I39" s="822"/>
      <c r="J39" s="815"/>
      <c r="K39" s="829"/>
      <c r="L39" s="829"/>
      <c r="M39" s="829"/>
      <c r="N39" s="829"/>
      <c r="O39" s="829"/>
      <c r="P39" s="829"/>
      <c r="Q39" s="829"/>
    </row>
    <row r="40" spans="1:17" ht="90">
      <c r="A40" s="822" t="s">
        <v>19</v>
      </c>
      <c r="B40" s="830" t="s">
        <v>1064</v>
      </c>
      <c r="C40" s="815"/>
      <c r="D40" s="815" t="s">
        <v>986</v>
      </c>
      <c r="E40" s="822" t="s">
        <v>907</v>
      </c>
      <c r="F40" s="815"/>
      <c r="G40" s="822" t="s">
        <v>985</v>
      </c>
      <c r="H40" s="815"/>
      <c r="I40" s="815" t="s">
        <v>987</v>
      </c>
      <c r="J40" s="815" t="s">
        <v>1065</v>
      </c>
      <c r="K40" s="831" t="s">
        <v>1066</v>
      </c>
      <c r="L40" s="829"/>
      <c r="M40" s="829" t="s">
        <v>988</v>
      </c>
      <c r="N40" s="815" t="s">
        <v>985</v>
      </c>
      <c r="O40" s="829"/>
      <c r="P40" s="829"/>
      <c r="Q40" s="822"/>
    </row>
    <row r="41" spans="1:17" ht="18">
      <c r="A41" s="822" t="s">
        <v>28</v>
      </c>
      <c r="B41" s="825" t="s">
        <v>1067</v>
      </c>
      <c r="C41" s="822"/>
      <c r="D41" s="815" t="s">
        <v>986</v>
      </c>
      <c r="E41" s="822" t="s">
        <v>907</v>
      </c>
      <c r="F41" s="822"/>
      <c r="G41" s="822" t="s">
        <v>985</v>
      </c>
      <c r="H41" s="822"/>
      <c r="I41" s="815" t="s">
        <v>987</v>
      </c>
      <c r="J41" s="815" t="s">
        <v>1065</v>
      </c>
      <c r="K41" s="829" t="s">
        <v>1068</v>
      </c>
      <c r="L41" s="829"/>
      <c r="M41" s="829" t="s">
        <v>988</v>
      </c>
      <c r="N41" s="829"/>
      <c r="O41" s="829" t="s">
        <v>985</v>
      </c>
      <c r="P41" s="829"/>
      <c r="Q41" s="822"/>
    </row>
    <row r="42" spans="1:17" ht="16" customHeight="1">
      <c r="A42" s="822" t="s">
        <v>30</v>
      </c>
      <c r="B42" s="825"/>
      <c r="C42" s="822"/>
      <c r="D42" s="822"/>
      <c r="E42" s="822"/>
      <c r="F42" s="822"/>
      <c r="G42" s="825"/>
      <c r="H42" s="822"/>
      <c r="I42" s="822"/>
      <c r="J42" s="822"/>
      <c r="K42" s="829"/>
      <c r="L42" s="829"/>
      <c r="M42" s="829"/>
      <c r="N42" s="829"/>
      <c r="O42" s="829"/>
      <c r="P42" s="829"/>
      <c r="Q42" s="822"/>
    </row>
    <row r="43" spans="1:17" ht="18">
      <c r="A43" s="809">
        <v>2</v>
      </c>
      <c r="B43" s="809" t="s">
        <v>955</v>
      </c>
      <c r="C43" s="822"/>
      <c r="D43" s="822"/>
      <c r="E43" s="822"/>
      <c r="F43" s="822"/>
      <c r="G43" s="825"/>
      <c r="H43" s="822"/>
      <c r="I43" s="822"/>
      <c r="J43" s="822"/>
      <c r="K43" s="822"/>
      <c r="L43" s="829"/>
      <c r="M43" s="829"/>
      <c r="N43" s="829"/>
      <c r="O43" s="829"/>
      <c r="P43" s="829"/>
      <c r="Q43" s="829"/>
    </row>
    <row r="44" spans="1:17" ht="18">
      <c r="A44" s="822" t="s">
        <v>242</v>
      </c>
      <c r="B44" s="830"/>
      <c r="C44" s="822"/>
      <c r="D44" s="822"/>
      <c r="E44" s="822"/>
      <c r="F44" s="822"/>
      <c r="G44" s="825"/>
      <c r="H44" s="822"/>
      <c r="I44" s="822"/>
      <c r="J44" s="822"/>
      <c r="K44" s="822"/>
      <c r="L44" s="829"/>
      <c r="M44" s="829"/>
      <c r="N44" s="829"/>
      <c r="O44" s="829"/>
      <c r="P44" s="829"/>
      <c r="Q44" s="829"/>
    </row>
    <row r="45" spans="1:17" ht="18">
      <c r="A45" s="822" t="s">
        <v>243</v>
      </c>
      <c r="B45" s="825"/>
      <c r="C45" s="822"/>
      <c r="D45" s="822"/>
      <c r="E45" s="822"/>
      <c r="F45" s="822"/>
      <c r="G45" s="825"/>
      <c r="H45" s="822"/>
      <c r="I45" s="822"/>
      <c r="J45" s="822"/>
      <c r="K45" s="822"/>
      <c r="L45" s="829"/>
      <c r="M45" s="829"/>
      <c r="N45" s="829"/>
      <c r="O45" s="829"/>
      <c r="P45" s="829"/>
      <c r="Q45" s="829"/>
    </row>
    <row r="46" spans="1:17" ht="18">
      <c r="A46" s="822" t="s">
        <v>244</v>
      </c>
      <c r="B46" s="825"/>
      <c r="C46" s="822"/>
      <c r="D46" s="822"/>
      <c r="E46" s="822"/>
      <c r="F46" s="822"/>
      <c r="G46" s="822"/>
      <c r="H46" s="815"/>
      <c r="I46" s="822"/>
      <c r="J46" s="822"/>
      <c r="K46" s="822"/>
      <c r="L46" s="829"/>
      <c r="M46" s="829"/>
      <c r="N46" s="829"/>
      <c r="O46" s="829"/>
      <c r="P46" s="829"/>
      <c r="Q46" s="829"/>
    </row>
    <row r="47" spans="1:17">
      <c r="A47" s="822">
        <v>9</v>
      </c>
      <c r="B47" s="825"/>
      <c r="C47" s="822"/>
      <c r="D47" s="822"/>
      <c r="E47" s="822"/>
      <c r="F47" s="822"/>
      <c r="G47" s="825"/>
      <c r="H47" s="822"/>
      <c r="I47" s="822"/>
      <c r="J47" s="822"/>
      <c r="K47" s="822"/>
      <c r="L47" s="829"/>
      <c r="M47" s="829"/>
      <c r="N47" s="829"/>
      <c r="O47" s="829"/>
      <c r="P47" s="829"/>
      <c r="Q47" s="829"/>
    </row>
    <row r="48" spans="1:17" ht="37.5" customHeight="1">
      <c r="A48" s="822">
        <v>10</v>
      </c>
      <c r="B48" s="825"/>
      <c r="C48" s="822"/>
      <c r="D48" s="822"/>
      <c r="E48" s="822"/>
      <c r="F48" s="822"/>
      <c r="G48" s="825"/>
      <c r="H48" s="822"/>
      <c r="I48" s="822"/>
      <c r="J48" s="822"/>
      <c r="K48" s="809"/>
      <c r="L48" s="829"/>
      <c r="M48" s="829"/>
      <c r="N48" s="829"/>
      <c r="O48" s="829"/>
      <c r="P48" s="829"/>
      <c r="Q48" s="829"/>
    </row>
    <row r="49" spans="1:17" ht="36" customHeight="1">
      <c r="A49" s="822">
        <v>11</v>
      </c>
      <c r="B49" s="830"/>
      <c r="C49" s="815"/>
      <c r="D49" s="815"/>
      <c r="E49" s="815"/>
      <c r="F49" s="815"/>
      <c r="G49" s="830"/>
      <c r="H49" s="815"/>
      <c r="I49" s="815"/>
      <c r="J49" s="815"/>
      <c r="K49" s="815"/>
      <c r="L49" s="829"/>
      <c r="M49" s="829"/>
      <c r="N49" s="829"/>
      <c r="O49" s="829"/>
      <c r="P49" s="829"/>
      <c r="Q49" s="829"/>
    </row>
    <row r="50" spans="1:17">
      <c r="A50" s="822">
        <v>12</v>
      </c>
      <c r="B50" s="830"/>
      <c r="C50" s="815"/>
      <c r="D50" s="815"/>
      <c r="E50" s="815"/>
      <c r="F50" s="815"/>
      <c r="G50" s="830"/>
      <c r="H50" s="815"/>
      <c r="I50" s="815"/>
      <c r="J50" s="815"/>
      <c r="K50" s="815"/>
      <c r="L50" s="829"/>
      <c r="M50" s="829"/>
      <c r="N50" s="829"/>
      <c r="O50" s="829"/>
      <c r="P50" s="829"/>
      <c r="Q50" s="829"/>
    </row>
    <row r="51" spans="1:17">
      <c r="A51" s="822">
        <v>13</v>
      </c>
      <c r="B51" s="830"/>
      <c r="C51" s="815"/>
      <c r="D51" s="815"/>
      <c r="E51" s="815"/>
      <c r="F51" s="815"/>
      <c r="G51" s="830"/>
      <c r="H51" s="815"/>
      <c r="I51" s="815"/>
      <c r="J51" s="815"/>
      <c r="K51" s="808"/>
      <c r="L51" s="829"/>
      <c r="M51" s="829"/>
      <c r="N51" s="829"/>
      <c r="O51" s="829"/>
      <c r="P51" s="829"/>
      <c r="Q51" s="829"/>
    </row>
    <row r="52" spans="1:17">
      <c r="A52" s="991" t="s">
        <v>187</v>
      </c>
      <c r="B52" s="991"/>
      <c r="C52" s="991"/>
      <c r="D52" s="991"/>
      <c r="E52" s="991"/>
      <c r="F52" s="991"/>
      <c r="G52" s="991"/>
      <c r="H52" s="991"/>
      <c r="I52" s="991"/>
      <c r="J52" s="822"/>
      <c r="K52" s="822"/>
      <c r="L52" s="822"/>
      <c r="M52" s="822"/>
      <c r="N52" s="829"/>
      <c r="O52" s="829"/>
      <c r="P52" s="822"/>
      <c r="Q52" s="829"/>
    </row>
    <row r="53" spans="1:17">
      <c r="A53" s="820">
        <v>4</v>
      </c>
      <c r="B53" s="1001" t="s">
        <v>990</v>
      </c>
      <c r="C53" s="1002"/>
      <c r="D53" s="1002"/>
      <c r="E53" s="1002"/>
      <c r="F53" s="1002"/>
      <c r="G53" s="1002"/>
      <c r="H53" s="1002"/>
      <c r="I53" s="1002"/>
      <c r="J53" s="1002"/>
      <c r="K53" s="1002"/>
      <c r="L53" s="1002"/>
      <c r="M53" s="1002"/>
      <c r="N53" s="1002"/>
      <c r="O53" s="1002"/>
      <c r="P53" s="1002"/>
      <c r="Q53" s="1003"/>
    </row>
    <row r="54" spans="1:17">
      <c r="A54" s="991" t="s">
        <v>205</v>
      </c>
      <c r="B54" s="992" t="s">
        <v>132</v>
      </c>
      <c r="C54" s="993"/>
      <c r="D54" s="994"/>
      <c r="E54" s="1016" t="s">
        <v>991</v>
      </c>
      <c r="F54" s="1016" t="s">
        <v>992</v>
      </c>
      <c r="G54" s="1017" t="s">
        <v>993</v>
      </c>
      <c r="H54" s="998" t="s">
        <v>994</v>
      </c>
      <c r="I54" s="1000"/>
      <c r="J54" s="1019" t="s">
        <v>977</v>
      </c>
      <c r="K54" s="1021" t="s">
        <v>978</v>
      </c>
      <c r="L54" s="1022"/>
      <c r="M54" s="1019" t="s">
        <v>282</v>
      </c>
      <c r="N54" s="992" t="s">
        <v>14</v>
      </c>
      <c r="O54" s="993"/>
      <c r="P54" s="993"/>
      <c r="Q54" s="994"/>
    </row>
    <row r="55" spans="1:17" ht="36" customHeight="1">
      <c r="A55" s="991"/>
      <c r="B55" s="995"/>
      <c r="C55" s="996"/>
      <c r="D55" s="997"/>
      <c r="E55" s="1016"/>
      <c r="F55" s="1016"/>
      <c r="G55" s="1018"/>
      <c r="H55" s="809" t="s">
        <v>995</v>
      </c>
      <c r="I55" s="809" t="s">
        <v>996</v>
      </c>
      <c r="J55" s="1020"/>
      <c r="K55" s="828" t="s">
        <v>982</v>
      </c>
      <c r="L55" s="809" t="s">
        <v>997</v>
      </c>
      <c r="M55" s="1020"/>
      <c r="N55" s="995"/>
      <c r="O55" s="996"/>
      <c r="P55" s="996"/>
      <c r="Q55" s="997"/>
    </row>
    <row r="56" spans="1:17">
      <c r="A56" s="832">
        <v>1</v>
      </c>
      <c r="B56" s="1010" t="s">
        <v>998</v>
      </c>
      <c r="C56" s="1011"/>
      <c r="D56" s="1011"/>
      <c r="E56" s="1011"/>
      <c r="F56" s="1011"/>
      <c r="G56" s="1011"/>
      <c r="H56" s="1011"/>
      <c r="I56" s="1011"/>
      <c r="J56" s="1011"/>
      <c r="K56" s="1011"/>
      <c r="L56" s="1011"/>
      <c r="M56" s="1011"/>
      <c r="N56" s="1011"/>
      <c r="O56" s="1011"/>
      <c r="P56" s="1011"/>
      <c r="Q56" s="1012"/>
    </row>
    <row r="57" spans="1:17" ht="18">
      <c r="A57" s="822" t="s">
        <v>19</v>
      </c>
      <c r="B57" s="1013"/>
      <c r="C57" s="1014"/>
      <c r="D57" s="1015"/>
      <c r="E57" s="815"/>
      <c r="F57" s="815"/>
      <c r="G57" s="822"/>
      <c r="H57" s="829"/>
      <c r="I57" s="829"/>
      <c r="J57" s="815"/>
      <c r="K57" s="815"/>
      <c r="L57" s="829"/>
      <c r="M57" s="829"/>
      <c r="N57" s="988"/>
      <c r="O57" s="989"/>
      <c r="P57" s="989"/>
      <c r="Q57" s="990"/>
    </row>
    <row r="58" spans="1:17" ht="18">
      <c r="A58" s="822" t="s">
        <v>28</v>
      </c>
      <c r="B58" s="1004"/>
      <c r="C58" s="1005"/>
      <c r="D58" s="1006"/>
      <c r="E58" s="815"/>
      <c r="F58" s="815"/>
      <c r="G58" s="822"/>
      <c r="H58" s="829"/>
      <c r="I58" s="829"/>
      <c r="J58" s="829"/>
      <c r="K58" s="829"/>
      <c r="L58" s="829"/>
      <c r="M58" s="829"/>
      <c r="N58" s="988"/>
      <c r="O58" s="989"/>
      <c r="P58" s="989"/>
      <c r="Q58" s="990"/>
    </row>
    <row r="59" spans="1:17" ht="18">
      <c r="A59" s="822" t="s">
        <v>30</v>
      </c>
      <c r="B59" s="1004"/>
      <c r="C59" s="1005"/>
      <c r="D59" s="1006"/>
      <c r="E59" s="822"/>
      <c r="F59" s="822"/>
      <c r="G59" s="822"/>
      <c r="H59" s="829"/>
      <c r="I59" s="829"/>
      <c r="J59" s="829"/>
      <c r="K59" s="829"/>
      <c r="L59" s="829"/>
      <c r="M59" s="829"/>
      <c r="N59" s="988"/>
      <c r="O59" s="989"/>
      <c r="P59" s="989"/>
      <c r="Q59" s="990"/>
    </row>
    <row r="60" spans="1:17" ht="16" customHeight="1">
      <c r="A60" s="832">
        <v>2</v>
      </c>
      <c r="B60" s="1010" t="s">
        <v>999</v>
      </c>
      <c r="C60" s="1011"/>
      <c r="D60" s="1011"/>
      <c r="E60" s="1011"/>
      <c r="F60" s="1011"/>
      <c r="G60" s="1011"/>
      <c r="H60" s="1011"/>
      <c r="I60" s="1011"/>
      <c r="J60" s="1011"/>
      <c r="K60" s="1011"/>
      <c r="L60" s="1011"/>
      <c r="M60" s="1011"/>
      <c r="N60" s="1011"/>
      <c r="O60" s="1011"/>
      <c r="P60" s="1011"/>
      <c r="Q60" s="1012"/>
    </row>
    <row r="61" spans="1:17" ht="18">
      <c r="A61" s="822" t="s">
        <v>242</v>
      </c>
      <c r="B61" s="833"/>
      <c r="C61" s="834"/>
      <c r="D61" s="835"/>
      <c r="E61" s="822"/>
      <c r="F61" s="822"/>
      <c r="G61" s="822"/>
      <c r="H61" s="822"/>
      <c r="I61" s="829"/>
      <c r="J61" s="829"/>
      <c r="K61" s="829"/>
      <c r="L61" s="829"/>
      <c r="M61" s="829"/>
      <c r="N61" s="988"/>
      <c r="O61" s="989"/>
      <c r="P61" s="989"/>
      <c r="Q61" s="990"/>
    </row>
    <row r="62" spans="1:17" ht="18">
      <c r="A62" s="822" t="s">
        <v>243</v>
      </c>
      <c r="B62" s="836"/>
      <c r="C62" s="837"/>
      <c r="D62" s="838"/>
      <c r="E62" s="822"/>
      <c r="F62" s="822"/>
      <c r="G62" s="822"/>
      <c r="H62" s="822"/>
      <c r="I62" s="829"/>
      <c r="J62" s="829"/>
      <c r="K62" s="829"/>
      <c r="L62" s="829"/>
      <c r="M62" s="829"/>
      <c r="N62" s="988"/>
      <c r="O62" s="989"/>
      <c r="P62" s="989"/>
      <c r="Q62" s="990"/>
    </row>
    <row r="63" spans="1:17" ht="18">
      <c r="A63" s="822" t="s">
        <v>244</v>
      </c>
      <c r="B63" s="1004"/>
      <c r="C63" s="1005"/>
      <c r="D63" s="1006"/>
      <c r="E63" s="822"/>
      <c r="F63" s="822"/>
      <c r="G63" s="822"/>
      <c r="H63" s="822"/>
      <c r="I63" s="829"/>
      <c r="J63" s="829"/>
      <c r="K63" s="829"/>
      <c r="L63" s="829"/>
      <c r="M63" s="829"/>
      <c r="N63" s="988"/>
      <c r="O63" s="989"/>
      <c r="P63" s="989"/>
      <c r="Q63" s="990"/>
    </row>
    <row r="64" spans="1:17">
      <c r="A64" s="822"/>
      <c r="B64" s="1004"/>
      <c r="C64" s="1005"/>
      <c r="D64" s="1006"/>
      <c r="E64" s="822"/>
      <c r="F64" s="822"/>
      <c r="G64" s="822"/>
      <c r="H64" s="809"/>
      <c r="I64" s="829"/>
      <c r="J64" s="829"/>
      <c r="K64" s="829"/>
      <c r="L64" s="829"/>
      <c r="M64" s="829"/>
      <c r="N64" s="988"/>
      <c r="O64" s="989"/>
      <c r="P64" s="989"/>
      <c r="Q64" s="990"/>
    </row>
    <row r="65" spans="1:17">
      <c r="A65" s="822"/>
      <c r="B65" s="1004"/>
      <c r="C65" s="1005"/>
      <c r="D65" s="1006"/>
      <c r="E65" s="815"/>
      <c r="F65" s="815"/>
      <c r="G65" s="815"/>
      <c r="H65" s="808"/>
      <c r="I65" s="829"/>
      <c r="J65" s="829"/>
      <c r="K65" s="829"/>
      <c r="L65" s="829"/>
      <c r="M65" s="829"/>
      <c r="N65" s="988"/>
      <c r="O65" s="989"/>
      <c r="P65" s="989"/>
      <c r="Q65" s="990"/>
    </row>
    <row r="66" spans="1:17" ht="16" customHeight="1">
      <c r="A66" s="839">
        <v>5</v>
      </c>
      <c r="B66" s="1007" t="s">
        <v>1000</v>
      </c>
      <c r="C66" s="1008"/>
      <c r="D66" s="1008"/>
      <c r="E66" s="1008"/>
      <c r="F66" s="1008"/>
      <c r="G66" s="1008"/>
      <c r="H66" s="1008"/>
      <c r="I66" s="1008"/>
      <c r="J66" s="1008"/>
      <c r="K66" s="1008"/>
      <c r="L66" s="1008"/>
      <c r="M66" s="1008"/>
      <c r="N66" s="1008"/>
      <c r="O66" s="1008"/>
      <c r="P66" s="1008"/>
      <c r="Q66" s="1009"/>
    </row>
    <row r="67" spans="1:17" ht="18" customHeight="1">
      <c r="A67" s="991" t="s">
        <v>205</v>
      </c>
      <c r="B67" s="992" t="s">
        <v>132</v>
      </c>
      <c r="C67" s="993"/>
      <c r="D67" s="994"/>
      <c r="E67" s="991" t="s">
        <v>275</v>
      </c>
      <c r="F67" s="991"/>
      <c r="G67" s="991" t="s">
        <v>276</v>
      </c>
      <c r="H67" s="991" t="s">
        <v>286</v>
      </c>
      <c r="I67" s="991" t="s">
        <v>287</v>
      </c>
      <c r="J67" s="991" t="s">
        <v>288</v>
      </c>
      <c r="K67" s="991"/>
      <c r="L67" s="991"/>
      <c r="M67" s="991" t="s">
        <v>1001</v>
      </c>
      <c r="N67" s="991" t="s">
        <v>289</v>
      </c>
      <c r="O67" s="992" t="s">
        <v>14</v>
      </c>
      <c r="P67" s="993"/>
      <c r="Q67" s="994"/>
    </row>
    <row r="68" spans="1:17" ht="16" customHeight="1">
      <c r="A68" s="991"/>
      <c r="B68" s="995"/>
      <c r="C68" s="996"/>
      <c r="D68" s="997"/>
      <c r="E68" s="809" t="s">
        <v>280</v>
      </c>
      <c r="F68" s="809" t="s">
        <v>281</v>
      </c>
      <c r="G68" s="991"/>
      <c r="H68" s="991"/>
      <c r="I68" s="991"/>
      <c r="J68" s="809" t="s">
        <v>290</v>
      </c>
      <c r="K68" s="809" t="s">
        <v>283</v>
      </c>
      <c r="L68" s="809" t="s">
        <v>284</v>
      </c>
      <c r="M68" s="991"/>
      <c r="N68" s="991"/>
      <c r="O68" s="995"/>
      <c r="P68" s="996"/>
      <c r="Q68" s="997"/>
    </row>
    <row r="69" spans="1:17">
      <c r="A69" s="822">
        <v>1</v>
      </c>
      <c r="B69" s="988"/>
      <c r="C69" s="989"/>
      <c r="D69" s="990"/>
      <c r="E69" s="822"/>
      <c r="F69" s="822"/>
      <c r="G69" s="825"/>
      <c r="H69" s="822"/>
      <c r="I69" s="822"/>
      <c r="J69" s="822"/>
      <c r="K69" s="822"/>
      <c r="L69" s="822"/>
      <c r="M69" s="822"/>
      <c r="N69" s="822"/>
      <c r="O69" s="988"/>
      <c r="P69" s="989"/>
      <c r="Q69" s="990"/>
    </row>
    <row r="70" spans="1:17">
      <c r="A70" s="822">
        <v>2</v>
      </c>
      <c r="B70" s="988"/>
      <c r="C70" s="989"/>
      <c r="D70" s="990"/>
      <c r="E70" s="825"/>
      <c r="F70" s="822"/>
      <c r="G70" s="825"/>
      <c r="H70" s="822"/>
      <c r="I70" s="822"/>
      <c r="J70" s="822"/>
      <c r="K70" s="822"/>
      <c r="L70" s="822"/>
      <c r="M70" s="822"/>
      <c r="N70" s="822"/>
      <c r="O70" s="988"/>
      <c r="P70" s="989"/>
      <c r="Q70" s="990"/>
    </row>
    <row r="71" spans="1:17">
      <c r="A71" s="822">
        <v>3</v>
      </c>
      <c r="B71" s="988"/>
      <c r="C71" s="989"/>
      <c r="D71" s="990"/>
      <c r="E71" s="822"/>
      <c r="F71" s="822"/>
      <c r="G71" s="825"/>
      <c r="H71" s="822"/>
      <c r="I71" s="822"/>
      <c r="J71" s="822"/>
      <c r="K71" s="809"/>
      <c r="L71" s="809"/>
      <c r="M71" s="822"/>
      <c r="N71" s="809"/>
      <c r="O71" s="988"/>
      <c r="P71" s="989"/>
      <c r="Q71" s="990"/>
    </row>
    <row r="72" spans="1:17">
      <c r="A72" s="822">
        <v>4</v>
      </c>
      <c r="B72" s="988"/>
      <c r="C72" s="989"/>
      <c r="D72" s="990"/>
      <c r="E72" s="822"/>
      <c r="F72" s="822"/>
      <c r="G72" s="825"/>
      <c r="H72" s="822"/>
      <c r="I72" s="822"/>
      <c r="J72" s="822"/>
      <c r="K72" s="822"/>
      <c r="L72" s="822"/>
      <c r="M72" s="822"/>
      <c r="N72" s="822"/>
      <c r="O72" s="988"/>
      <c r="P72" s="989"/>
      <c r="Q72" s="990"/>
    </row>
    <row r="73" spans="1:17">
      <c r="A73" s="991" t="s">
        <v>187</v>
      </c>
      <c r="B73" s="991"/>
      <c r="C73" s="991"/>
      <c r="D73" s="991"/>
      <c r="E73" s="991"/>
      <c r="F73" s="991"/>
      <c r="G73" s="991"/>
      <c r="H73" s="991"/>
      <c r="I73" s="991"/>
      <c r="J73" s="840"/>
      <c r="K73" s="822"/>
      <c r="L73" s="822"/>
      <c r="M73" s="822"/>
      <c r="N73" s="822"/>
      <c r="O73" s="988"/>
      <c r="P73" s="989"/>
      <c r="Q73" s="990"/>
    </row>
    <row r="74" spans="1:17">
      <c r="A74" s="820">
        <v>6</v>
      </c>
      <c r="B74" s="1001" t="s">
        <v>1002</v>
      </c>
      <c r="C74" s="1002"/>
      <c r="D74" s="1002"/>
      <c r="E74" s="1002"/>
      <c r="F74" s="1002"/>
      <c r="G74" s="1002"/>
      <c r="H74" s="1002"/>
      <c r="I74" s="1002"/>
      <c r="J74" s="1002"/>
      <c r="K74" s="1002"/>
      <c r="L74" s="1002"/>
      <c r="M74" s="1002"/>
      <c r="N74" s="1002"/>
      <c r="O74" s="1002"/>
      <c r="P74" s="1002"/>
      <c r="Q74" s="1003"/>
    </row>
    <row r="75" spans="1:17" ht="27" customHeight="1">
      <c r="A75" s="991" t="s">
        <v>205</v>
      </c>
      <c r="B75" s="992" t="s">
        <v>132</v>
      </c>
      <c r="C75" s="993"/>
      <c r="D75" s="994"/>
      <c r="E75" s="991" t="s">
        <v>275</v>
      </c>
      <c r="F75" s="991"/>
      <c r="G75" s="991" t="s">
        <v>276</v>
      </c>
      <c r="H75" s="991" t="s">
        <v>291</v>
      </c>
      <c r="I75" s="991" t="s">
        <v>292</v>
      </c>
      <c r="J75" s="991" t="s">
        <v>293</v>
      </c>
      <c r="K75" s="991"/>
      <c r="L75" s="991"/>
      <c r="M75" s="991" t="s">
        <v>1001</v>
      </c>
      <c r="N75" s="991" t="s">
        <v>289</v>
      </c>
      <c r="O75" s="992" t="s">
        <v>14</v>
      </c>
      <c r="P75" s="993"/>
      <c r="Q75" s="994"/>
    </row>
    <row r="76" spans="1:17" ht="46.5" customHeight="1">
      <c r="A76" s="991"/>
      <c r="B76" s="995"/>
      <c r="C76" s="996"/>
      <c r="D76" s="997"/>
      <c r="E76" s="809" t="s">
        <v>280</v>
      </c>
      <c r="F76" s="809" t="s">
        <v>281</v>
      </c>
      <c r="G76" s="991"/>
      <c r="H76" s="991"/>
      <c r="I76" s="991"/>
      <c r="J76" s="809" t="s">
        <v>290</v>
      </c>
      <c r="K76" s="809" t="s">
        <v>283</v>
      </c>
      <c r="L76" s="809" t="s">
        <v>284</v>
      </c>
      <c r="M76" s="991"/>
      <c r="N76" s="991"/>
      <c r="O76" s="995"/>
      <c r="P76" s="996"/>
      <c r="Q76" s="997"/>
    </row>
    <row r="77" spans="1:17" ht="31.5" customHeight="1">
      <c r="A77" s="822"/>
      <c r="B77" s="988"/>
      <c r="C77" s="989"/>
      <c r="D77" s="990"/>
      <c r="E77" s="822"/>
      <c r="F77" s="822"/>
      <c r="G77" s="825"/>
      <c r="H77" s="822"/>
      <c r="I77" s="841"/>
      <c r="J77" s="822"/>
      <c r="K77" s="822"/>
      <c r="L77" s="822"/>
      <c r="M77" s="822"/>
      <c r="N77" s="822"/>
      <c r="O77" s="988" t="s">
        <v>989</v>
      </c>
      <c r="P77" s="989"/>
      <c r="Q77" s="990"/>
    </row>
    <row r="78" spans="1:17" ht="30" customHeight="1">
      <c r="A78" s="822"/>
      <c r="B78" s="988"/>
      <c r="C78" s="989"/>
      <c r="D78" s="990"/>
      <c r="E78" s="822"/>
      <c r="F78" s="822"/>
      <c r="G78" s="825"/>
      <c r="H78" s="822"/>
      <c r="I78" s="841"/>
      <c r="J78" s="822"/>
      <c r="K78" s="822"/>
      <c r="L78" s="822"/>
      <c r="M78" s="822"/>
      <c r="N78" s="822"/>
      <c r="O78" s="988" t="s">
        <v>1003</v>
      </c>
      <c r="P78" s="989"/>
      <c r="Q78" s="990"/>
    </row>
    <row r="79" spans="1:17" ht="35.25" customHeight="1">
      <c r="A79" s="822"/>
      <c r="B79" s="988"/>
      <c r="C79" s="989"/>
      <c r="D79" s="990"/>
      <c r="E79" s="842"/>
      <c r="F79" s="822"/>
      <c r="G79" s="825"/>
      <c r="H79" s="822"/>
      <c r="I79" s="841"/>
      <c r="J79" s="822"/>
      <c r="K79" s="822"/>
      <c r="L79" s="822"/>
      <c r="M79" s="822"/>
      <c r="N79" s="822"/>
      <c r="O79" s="988" t="s">
        <v>1004</v>
      </c>
      <c r="P79" s="989"/>
      <c r="Q79" s="990"/>
    </row>
    <row r="80" spans="1:17" ht="28.5" customHeight="1">
      <c r="A80" s="991" t="s">
        <v>187</v>
      </c>
      <c r="B80" s="991"/>
      <c r="C80" s="991"/>
      <c r="D80" s="991"/>
      <c r="E80" s="991"/>
      <c r="F80" s="991"/>
      <c r="G80" s="991"/>
      <c r="H80" s="991"/>
      <c r="I80" s="991"/>
      <c r="J80" s="840"/>
      <c r="K80" s="822"/>
      <c r="L80" s="822"/>
      <c r="M80" s="822"/>
      <c r="N80" s="822"/>
      <c r="O80" s="998"/>
      <c r="P80" s="999"/>
      <c r="Q80" s="1000"/>
    </row>
    <row r="81" spans="1:17" s="805" customFormat="1">
      <c r="A81" s="820">
        <v>7</v>
      </c>
      <c r="B81" s="1001" t="s">
        <v>1005</v>
      </c>
      <c r="C81" s="1002"/>
      <c r="D81" s="1002"/>
      <c r="E81" s="1002"/>
      <c r="F81" s="1002"/>
      <c r="G81" s="1002"/>
      <c r="H81" s="1002"/>
      <c r="I81" s="1002"/>
      <c r="J81" s="1002"/>
      <c r="K81" s="1002"/>
      <c r="L81" s="1002"/>
      <c r="M81" s="1002"/>
      <c r="N81" s="1002"/>
      <c r="O81" s="1002"/>
      <c r="P81" s="1002"/>
      <c r="Q81" s="1003"/>
    </row>
    <row r="82" spans="1:17" s="806" customFormat="1">
      <c r="A82" s="991" t="s">
        <v>205</v>
      </c>
      <c r="B82" s="992" t="s">
        <v>132</v>
      </c>
      <c r="C82" s="993"/>
      <c r="D82" s="994"/>
      <c r="E82" s="991" t="s">
        <v>275</v>
      </c>
      <c r="F82" s="991"/>
      <c r="G82" s="991" t="s">
        <v>276</v>
      </c>
      <c r="H82" s="991" t="s">
        <v>273</v>
      </c>
      <c r="I82" s="991" t="s">
        <v>294</v>
      </c>
      <c r="J82" s="991"/>
      <c r="K82" s="991" t="s">
        <v>295</v>
      </c>
      <c r="L82" s="991"/>
      <c r="M82" s="991" t="s">
        <v>296</v>
      </c>
      <c r="N82" s="991"/>
      <c r="O82" s="992" t="s">
        <v>14</v>
      </c>
      <c r="P82" s="993"/>
      <c r="Q82" s="994"/>
    </row>
    <row r="83" spans="1:17" s="806" customFormat="1" ht="18">
      <c r="A83" s="991"/>
      <c r="B83" s="995"/>
      <c r="C83" s="996"/>
      <c r="D83" s="997"/>
      <c r="E83" s="809" t="s">
        <v>280</v>
      </c>
      <c r="F83" s="809" t="s">
        <v>281</v>
      </c>
      <c r="G83" s="991"/>
      <c r="H83" s="991"/>
      <c r="I83" s="991"/>
      <c r="J83" s="991"/>
      <c r="K83" s="991"/>
      <c r="L83" s="991"/>
      <c r="M83" s="809" t="s">
        <v>133</v>
      </c>
      <c r="N83" s="809" t="s">
        <v>297</v>
      </c>
      <c r="O83" s="995"/>
      <c r="P83" s="996"/>
      <c r="Q83" s="997"/>
    </row>
    <row r="84" spans="1:17" s="804" customFormat="1" ht="18">
      <c r="A84" s="822">
        <v>1</v>
      </c>
      <c r="B84" s="988" t="s">
        <v>1069</v>
      </c>
      <c r="C84" s="989"/>
      <c r="D84" s="990"/>
      <c r="E84" s="822"/>
      <c r="F84" s="822" t="s">
        <v>985</v>
      </c>
      <c r="G84" s="822" t="s">
        <v>1072</v>
      </c>
      <c r="H84" s="825" t="s">
        <v>987</v>
      </c>
      <c r="I84" s="986" t="s">
        <v>847</v>
      </c>
      <c r="J84" s="986"/>
      <c r="K84" s="987" t="s">
        <v>907</v>
      </c>
      <c r="L84" s="987"/>
      <c r="M84" s="822" t="s">
        <v>912</v>
      </c>
      <c r="N84" s="822">
        <v>2023</v>
      </c>
      <c r="O84" s="988"/>
      <c r="P84" s="989"/>
      <c r="Q84" s="990"/>
    </row>
    <row r="85" spans="1:17" s="804" customFormat="1" ht="18">
      <c r="A85" s="822">
        <v>2</v>
      </c>
      <c r="B85" s="988" t="s">
        <v>1070</v>
      </c>
      <c r="C85" s="989"/>
      <c r="D85" s="990"/>
      <c r="E85" s="822"/>
      <c r="F85" s="822" t="s">
        <v>985</v>
      </c>
      <c r="G85" s="822" t="s">
        <v>1072</v>
      </c>
      <c r="H85" s="825" t="s">
        <v>987</v>
      </c>
      <c r="I85" s="986" t="s">
        <v>847</v>
      </c>
      <c r="J85" s="986"/>
      <c r="K85" s="987" t="s">
        <v>907</v>
      </c>
      <c r="L85" s="987"/>
      <c r="M85" s="822" t="s">
        <v>912</v>
      </c>
      <c r="N85" s="822">
        <v>2023</v>
      </c>
      <c r="O85" s="988"/>
      <c r="P85" s="989"/>
      <c r="Q85" s="990"/>
    </row>
    <row r="86" spans="1:17" s="804" customFormat="1" ht="18">
      <c r="A86" s="822">
        <v>3</v>
      </c>
      <c r="B86" s="988" t="s">
        <v>1071</v>
      </c>
      <c r="C86" s="989"/>
      <c r="D86" s="990"/>
      <c r="E86" s="811"/>
      <c r="F86" s="822" t="s">
        <v>985</v>
      </c>
      <c r="G86" s="822" t="s">
        <v>1072</v>
      </c>
      <c r="H86" s="825" t="s">
        <v>987</v>
      </c>
      <c r="I86" s="986" t="s">
        <v>1073</v>
      </c>
      <c r="J86" s="986"/>
      <c r="K86" s="987" t="s">
        <v>907</v>
      </c>
      <c r="L86" s="987"/>
      <c r="M86" s="822" t="s">
        <v>912</v>
      </c>
      <c r="N86" s="822">
        <v>2023</v>
      </c>
      <c r="O86" s="988"/>
      <c r="P86" s="989"/>
      <c r="Q86" s="990"/>
    </row>
    <row r="87" spans="1:17" ht="18">
      <c r="A87" s="878">
        <v>4</v>
      </c>
      <c r="B87" s="985" t="s">
        <v>1074</v>
      </c>
      <c r="C87" s="985"/>
      <c r="D87" s="985"/>
      <c r="E87" s="829"/>
      <c r="F87" s="822" t="s">
        <v>985</v>
      </c>
      <c r="G87" s="822" t="s">
        <v>1072</v>
      </c>
      <c r="H87" s="825" t="s">
        <v>987</v>
      </c>
      <c r="I87" s="986" t="s">
        <v>847</v>
      </c>
      <c r="J87" s="986"/>
      <c r="K87" s="987" t="s">
        <v>907</v>
      </c>
      <c r="L87" s="987"/>
      <c r="M87" s="822" t="s">
        <v>912</v>
      </c>
      <c r="N87" s="822">
        <v>2023</v>
      </c>
      <c r="O87" s="988"/>
      <c r="P87" s="989"/>
      <c r="Q87" s="990"/>
    </row>
  </sheetData>
  <mergeCells count="185">
    <mergeCell ref="B11:Q11"/>
    <mergeCell ref="K14:M14"/>
    <mergeCell ref="N14:Q14"/>
    <mergeCell ref="B15:Q15"/>
    <mergeCell ref="K16:M16"/>
    <mergeCell ref="N16:Q16"/>
    <mergeCell ref="K17:M17"/>
    <mergeCell ref="N17:Q17"/>
    <mergeCell ref="B18:Q18"/>
    <mergeCell ref="C12:C14"/>
    <mergeCell ref="D12:D14"/>
    <mergeCell ref="E12:E14"/>
    <mergeCell ref="F12:F14"/>
    <mergeCell ref="K12:M12"/>
    <mergeCell ref="N12:Q12"/>
    <mergeCell ref="K13:M13"/>
    <mergeCell ref="N13:Q13"/>
    <mergeCell ref="B74:Q74"/>
    <mergeCell ref="A75:A76"/>
    <mergeCell ref="B75:D76"/>
    <mergeCell ref="E75:F75"/>
    <mergeCell ref="G75:G76"/>
    <mergeCell ref="H75:H76"/>
    <mergeCell ref="I75:I76"/>
    <mergeCell ref="J75:L75"/>
    <mergeCell ref="B69:D69"/>
    <mergeCell ref="O69:Q69"/>
    <mergeCell ref="B70:D70"/>
    <mergeCell ref="O70:Q70"/>
    <mergeCell ref="B71:D71"/>
    <mergeCell ref="O71:Q71"/>
    <mergeCell ref="B72:D72"/>
    <mergeCell ref="O72:Q72"/>
    <mergeCell ref="A73:I73"/>
    <mergeCell ref="O73:Q73"/>
    <mergeCell ref="M75:M76"/>
    <mergeCell ref="N75:N76"/>
    <mergeCell ref="O75:Q76"/>
    <mergeCell ref="N1:Q1"/>
    <mergeCell ref="A3:G3"/>
    <mergeCell ref="H3:N3"/>
    <mergeCell ref="A4:G4"/>
    <mergeCell ref="H4:N4"/>
    <mergeCell ref="A6:O6"/>
    <mergeCell ref="B8:Q8"/>
    <mergeCell ref="A9:A10"/>
    <mergeCell ref="B9:B10"/>
    <mergeCell ref="C9:F9"/>
    <mergeCell ref="G9:G10"/>
    <mergeCell ref="H9:M9"/>
    <mergeCell ref="N9:Q10"/>
    <mergeCell ref="K10:M10"/>
    <mergeCell ref="K19:M19"/>
    <mergeCell ref="N19:Q19"/>
    <mergeCell ref="K20:M20"/>
    <mergeCell ref="N20:Q20"/>
    <mergeCell ref="B21:Q21"/>
    <mergeCell ref="A22:A23"/>
    <mergeCell ref="B22:D23"/>
    <mergeCell ref="E22:F22"/>
    <mergeCell ref="G22:G23"/>
    <mergeCell ref="H22:H23"/>
    <mergeCell ref="I22:I23"/>
    <mergeCell ref="J22:J23"/>
    <mergeCell ref="K22:K23"/>
    <mergeCell ref="L22:L23"/>
    <mergeCell ref="M22:M23"/>
    <mergeCell ref="N22:Q23"/>
    <mergeCell ref="B24:D24"/>
    <mergeCell ref="N24:Q24"/>
    <mergeCell ref="B25:D25"/>
    <mergeCell ref="N25:Q25"/>
    <mergeCell ref="B26:D26"/>
    <mergeCell ref="N26:Q26"/>
    <mergeCell ref="B27:Q27"/>
    <mergeCell ref="A28:A29"/>
    <mergeCell ref="B28:D29"/>
    <mergeCell ref="E28:F28"/>
    <mergeCell ref="G28:G29"/>
    <mergeCell ref="H28:H29"/>
    <mergeCell ref="I28:I29"/>
    <mergeCell ref="J28:J29"/>
    <mergeCell ref="K28:K29"/>
    <mergeCell ref="L28:L29"/>
    <mergeCell ref="M28:M29"/>
    <mergeCell ref="N28:Q29"/>
    <mergeCell ref="B30:D30"/>
    <mergeCell ref="N30:Q30"/>
    <mergeCell ref="B31:D31"/>
    <mergeCell ref="N31:Q31"/>
    <mergeCell ref="B32:D32"/>
    <mergeCell ref="N32:Q32"/>
    <mergeCell ref="B33:D33"/>
    <mergeCell ref="N33:Q33"/>
    <mergeCell ref="B34:D34"/>
    <mergeCell ref="N34:Q34"/>
    <mergeCell ref="B35:Q35"/>
    <mergeCell ref="A36:A38"/>
    <mergeCell ref="B36:B38"/>
    <mergeCell ref="C36:H36"/>
    <mergeCell ref="I36:Q36"/>
    <mergeCell ref="C37:C38"/>
    <mergeCell ref="D37:D38"/>
    <mergeCell ref="E37:E38"/>
    <mergeCell ref="F37:H37"/>
    <mergeCell ref="I37:I38"/>
    <mergeCell ref="J37:J38"/>
    <mergeCell ref="K37:L37"/>
    <mergeCell ref="M37:M38"/>
    <mergeCell ref="N37:O37"/>
    <mergeCell ref="P37:P38"/>
    <mergeCell ref="Q37:Q38"/>
    <mergeCell ref="A52:I52"/>
    <mergeCell ref="B53:Q53"/>
    <mergeCell ref="A54:A55"/>
    <mergeCell ref="B54:D55"/>
    <mergeCell ref="E54:E55"/>
    <mergeCell ref="F54:F55"/>
    <mergeCell ref="G54:G55"/>
    <mergeCell ref="H54:I54"/>
    <mergeCell ref="J54:J55"/>
    <mergeCell ref="K54:L54"/>
    <mergeCell ref="M54:M55"/>
    <mergeCell ref="N54:Q55"/>
    <mergeCell ref="B56:Q56"/>
    <mergeCell ref="B57:D57"/>
    <mergeCell ref="N57:Q57"/>
    <mergeCell ref="B58:D58"/>
    <mergeCell ref="N58:Q58"/>
    <mergeCell ref="B59:D59"/>
    <mergeCell ref="N59:Q59"/>
    <mergeCell ref="B60:Q60"/>
    <mergeCell ref="N61:Q61"/>
    <mergeCell ref="N62:Q62"/>
    <mergeCell ref="B63:D63"/>
    <mergeCell ref="N63:Q63"/>
    <mergeCell ref="B64:D64"/>
    <mergeCell ref="N64:Q64"/>
    <mergeCell ref="B65:D65"/>
    <mergeCell ref="N65:Q65"/>
    <mergeCell ref="B66:Q66"/>
    <mergeCell ref="A67:A68"/>
    <mergeCell ref="B67:D68"/>
    <mergeCell ref="E67:F67"/>
    <mergeCell ref="G67:G68"/>
    <mergeCell ref="H67:H68"/>
    <mergeCell ref="I67:I68"/>
    <mergeCell ref="J67:L67"/>
    <mergeCell ref="M67:M68"/>
    <mergeCell ref="N67:N68"/>
    <mergeCell ref="O67:Q68"/>
    <mergeCell ref="B77:D77"/>
    <mergeCell ref="O77:Q77"/>
    <mergeCell ref="B78:D78"/>
    <mergeCell ref="O78:Q78"/>
    <mergeCell ref="B79:D79"/>
    <mergeCell ref="O79:Q79"/>
    <mergeCell ref="A80:I80"/>
    <mergeCell ref="O80:Q80"/>
    <mergeCell ref="B81:Q81"/>
    <mergeCell ref="A82:A83"/>
    <mergeCell ref="B82:D83"/>
    <mergeCell ref="E82:F82"/>
    <mergeCell ref="G82:G83"/>
    <mergeCell ref="H82:H83"/>
    <mergeCell ref="I82:J83"/>
    <mergeCell ref="K82:L83"/>
    <mergeCell ref="M82:N82"/>
    <mergeCell ref="O82:Q83"/>
    <mergeCell ref="B87:D87"/>
    <mergeCell ref="I87:J87"/>
    <mergeCell ref="K87:L87"/>
    <mergeCell ref="O87:Q87"/>
    <mergeCell ref="B84:D84"/>
    <mergeCell ref="I84:J84"/>
    <mergeCell ref="K84:L84"/>
    <mergeCell ref="O84:Q84"/>
    <mergeCell ref="B85:D85"/>
    <mergeCell ref="I85:J85"/>
    <mergeCell ref="K85:L85"/>
    <mergeCell ref="O85:Q85"/>
    <mergeCell ref="B86:D86"/>
    <mergeCell ref="I86:J86"/>
    <mergeCell ref="K86:L86"/>
    <mergeCell ref="O86:Q86"/>
  </mergeCells>
  <phoneticPr fontId="5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54"/>
  <sheetViews>
    <sheetView zoomScale="86" zoomScaleNormal="86" workbookViewId="0">
      <selection activeCell="H20" sqref="H20"/>
    </sheetView>
  </sheetViews>
  <sheetFormatPr baseColWidth="10" defaultColWidth="9" defaultRowHeight="13"/>
  <cols>
    <col min="1" max="1" width="5.6640625" style="29" customWidth="1"/>
    <col min="2" max="2" width="43.5" style="29" customWidth="1"/>
    <col min="3" max="3" width="11.6640625" style="29" customWidth="1"/>
    <col min="4" max="7" width="13.6640625" style="415" customWidth="1"/>
    <col min="8" max="8" width="25.6640625" style="29" customWidth="1"/>
    <col min="9" max="9" width="9" style="29" customWidth="1"/>
    <col min="10" max="10" width="102.1640625" style="29" customWidth="1"/>
    <col min="11" max="16384" width="9" style="29"/>
  </cols>
  <sheetData>
    <row r="1" spans="1:10" ht="27.75" customHeight="1">
      <c r="A1" s="930" t="s">
        <v>191</v>
      </c>
      <c r="B1" s="930"/>
      <c r="C1" s="59"/>
      <c r="D1" s="412"/>
      <c r="E1" s="412"/>
      <c r="F1" s="412"/>
      <c r="G1" s="412"/>
      <c r="H1" s="291" t="s">
        <v>198</v>
      </c>
    </row>
    <row r="2" spans="1:10" ht="16">
      <c r="A2" s="938" t="s">
        <v>729</v>
      </c>
      <c r="B2" s="938"/>
      <c r="C2" s="59"/>
      <c r="D2" s="412"/>
      <c r="E2" s="412"/>
      <c r="F2" s="412"/>
      <c r="G2" s="412"/>
      <c r="H2" s="33"/>
    </row>
    <row r="3" spans="1:10" ht="43.5" customHeight="1">
      <c r="A3" s="951" t="s">
        <v>732</v>
      </c>
      <c r="B3" s="951"/>
      <c r="C3" s="951"/>
      <c r="D3" s="951"/>
      <c r="E3" s="951"/>
      <c r="F3" s="951"/>
      <c r="G3" s="951"/>
      <c r="H3" s="951"/>
    </row>
    <row r="4" spans="1:10" ht="43.5" customHeight="1">
      <c r="A4" s="921" t="s">
        <v>550</v>
      </c>
      <c r="B4" s="921"/>
      <c r="C4" s="921"/>
      <c r="D4" s="921"/>
      <c r="E4" s="921"/>
      <c r="F4" s="921"/>
      <c r="G4" s="921"/>
      <c r="H4" s="921"/>
    </row>
    <row r="5" spans="1:10">
      <c r="A5" s="31"/>
      <c r="B5" s="31"/>
      <c r="C5" s="31"/>
      <c r="D5" s="413"/>
      <c r="E5" s="413"/>
      <c r="F5" s="413"/>
      <c r="G5" s="413"/>
      <c r="H5" s="289"/>
    </row>
    <row r="6" spans="1:10" ht="25" customHeight="1">
      <c r="A6" s="1075" t="s">
        <v>3</v>
      </c>
      <c r="B6" s="1075" t="s">
        <v>400</v>
      </c>
      <c r="C6" s="1075" t="s">
        <v>199</v>
      </c>
      <c r="D6" s="1074" t="s">
        <v>169</v>
      </c>
      <c r="E6" s="1074" t="s">
        <v>408</v>
      </c>
      <c r="F6" s="1074"/>
      <c r="G6" s="1074"/>
      <c r="H6" s="416" t="s">
        <v>14</v>
      </c>
      <c r="J6" s="59"/>
    </row>
    <row r="7" spans="1:10" ht="110.25" customHeight="1">
      <c r="A7" s="1075"/>
      <c r="B7" s="1075"/>
      <c r="C7" s="1075"/>
      <c r="D7" s="1074"/>
      <c r="E7" s="417" t="s">
        <v>338</v>
      </c>
      <c r="F7" s="417" t="s">
        <v>339</v>
      </c>
      <c r="G7" s="417" t="s">
        <v>340</v>
      </c>
      <c r="H7" s="416"/>
      <c r="J7" s="723" t="s">
        <v>817</v>
      </c>
    </row>
    <row r="8" spans="1:10" ht="62.25" customHeight="1">
      <c r="A8" s="433" t="s">
        <v>17</v>
      </c>
      <c r="B8" s="434" t="s">
        <v>398</v>
      </c>
      <c r="C8" s="433"/>
      <c r="D8" s="435"/>
      <c r="E8" s="435"/>
      <c r="F8" s="435"/>
      <c r="G8" s="435"/>
      <c r="H8" s="433"/>
      <c r="J8" s="59"/>
    </row>
    <row r="9" spans="1:10" ht="22" customHeight="1">
      <c r="A9" s="418" t="s">
        <v>19</v>
      </c>
      <c r="B9" s="419" t="s">
        <v>200</v>
      </c>
      <c r="C9" s="419"/>
      <c r="D9" s="417"/>
      <c r="E9" s="417"/>
      <c r="F9" s="417"/>
      <c r="G9" s="417"/>
      <c r="H9" s="420"/>
    </row>
    <row r="10" spans="1:10" ht="22" customHeight="1">
      <c r="A10" s="418"/>
      <c r="B10" s="419"/>
      <c r="C10" s="419"/>
      <c r="D10" s="417"/>
      <c r="E10" s="417"/>
      <c r="F10" s="417"/>
      <c r="G10" s="417"/>
      <c r="H10" s="420"/>
    </row>
    <row r="11" spans="1:10" ht="22" customHeight="1">
      <c r="A11" s="418"/>
      <c r="B11" s="419"/>
      <c r="C11" s="419"/>
      <c r="D11" s="417"/>
      <c r="E11" s="417"/>
      <c r="F11" s="417"/>
      <c r="G11" s="417"/>
      <c r="H11" s="420"/>
    </row>
    <row r="12" spans="1:10" ht="22" customHeight="1">
      <c r="A12" s="418" t="s">
        <v>28</v>
      </c>
      <c r="B12" s="419" t="s">
        <v>201</v>
      </c>
      <c r="C12" s="419"/>
      <c r="D12" s="417"/>
      <c r="E12" s="417"/>
      <c r="F12" s="417"/>
      <c r="G12" s="417"/>
      <c r="H12" s="420"/>
    </row>
    <row r="13" spans="1:10" ht="22" customHeight="1">
      <c r="A13" s="418"/>
      <c r="B13" s="419" t="s">
        <v>1079</v>
      </c>
      <c r="C13" s="419" t="s">
        <v>1069</v>
      </c>
      <c r="D13" s="417"/>
      <c r="E13" s="417">
        <v>300000</v>
      </c>
      <c r="F13" s="417"/>
      <c r="G13" s="417"/>
      <c r="H13" s="420"/>
    </row>
    <row r="14" spans="1:10" ht="22" customHeight="1">
      <c r="A14" s="418"/>
      <c r="B14" s="419" t="s">
        <v>1078</v>
      </c>
      <c r="C14" s="419" t="s">
        <v>1080</v>
      </c>
      <c r="D14" s="417"/>
      <c r="E14" s="417">
        <v>300000</v>
      </c>
      <c r="F14" s="417"/>
      <c r="G14" s="417"/>
      <c r="H14" s="420"/>
    </row>
    <row r="15" spans="1:10" ht="22" customHeight="1">
      <c r="A15" s="418" t="s">
        <v>30</v>
      </c>
      <c r="B15" s="419" t="s">
        <v>399</v>
      </c>
      <c r="C15" s="419"/>
      <c r="D15" s="417"/>
      <c r="E15" s="417"/>
      <c r="F15" s="417"/>
      <c r="G15" s="417"/>
      <c r="H15" s="420"/>
    </row>
    <row r="16" spans="1:10" ht="22" customHeight="1">
      <c r="A16" s="418"/>
      <c r="B16" s="419"/>
      <c r="C16" s="419"/>
      <c r="D16" s="417"/>
      <c r="E16" s="417"/>
      <c r="F16" s="417"/>
      <c r="G16" s="417"/>
      <c r="H16" s="420"/>
    </row>
    <row r="17" spans="1:10" ht="49.25" customHeight="1">
      <c r="A17" s="433" t="s">
        <v>38</v>
      </c>
      <c r="B17" s="434" t="s">
        <v>401</v>
      </c>
      <c r="C17" s="433"/>
      <c r="D17" s="435">
        <f>+D21+D38+D24+D26+D30+D34</f>
        <v>0</v>
      </c>
      <c r="E17" s="435">
        <f>+E21+E38+E24+E26+E30+E34</f>
        <v>30000</v>
      </c>
      <c r="F17" s="435">
        <f>+F21+F38+F24+F26+F30+F34</f>
        <v>0</v>
      </c>
      <c r="G17" s="435">
        <f>+G21+G38+G24+G26+G30+G34</f>
        <v>0</v>
      </c>
      <c r="H17" s="433"/>
    </row>
    <row r="18" spans="1:10" ht="49.25" customHeight="1">
      <c r="A18" s="421" t="s">
        <v>242</v>
      </c>
      <c r="B18" s="422" t="s">
        <v>402</v>
      </c>
      <c r="C18" s="422"/>
      <c r="D18" s="423">
        <f>SUM(E18:G18)</f>
        <v>60000</v>
      </c>
      <c r="E18" s="423">
        <f>SUM(E19:E22)</f>
        <v>60000</v>
      </c>
      <c r="F18" s="423">
        <f>SUM(F19:F20)</f>
        <v>0</v>
      </c>
      <c r="G18" s="423">
        <f>SUM(G19:G20)</f>
        <v>0</v>
      </c>
      <c r="H18" s="424"/>
    </row>
    <row r="19" spans="1:10" ht="38.25" customHeight="1">
      <c r="A19" s="418" t="s">
        <v>298</v>
      </c>
      <c r="B19" s="419"/>
      <c r="C19" s="419"/>
      <c r="D19" s="425"/>
      <c r="E19" s="425"/>
      <c r="F19" s="425"/>
      <c r="G19" s="425"/>
      <c r="H19" s="424"/>
      <c r="I19"/>
      <c r="J19"/>
    </row>
    <row r="20" spans="1:10" ht="50" customHeight="1">
      <c r="A20" s="418"/>
      <c r="B20" s="426"/>
      <c r="C20" s="427"/>
      <c r="D20" s="428"/>
      <c r="E20" s="428"/>
      <c r="F20" s="425"/>
      <c r="G20" s="428"/>
      <c r="H20" s="424"/>
    </row>
    <row r="21" spans="1:10" ht="49.25" customHeight="1">
      <c r="A21" s="421" t="s">
        <v>243</v>
      </c>
      <c r="B21" s="422" t="s">
        <v>403</v>
      </c>
      <c r="C21" s="422"/>
      <c r="D21" s="423">
        <f>SUM(D22:D23)</f>
        <v>0</v>
      </c>
      <c r="E21" s="423">
        <f>SUM(E22:E23)</f>
        <v>30000</v>
      </c>
      <c r="F21" s="423">
        <f>SUM(F22:F23)</f>
        <v>0</v>
      </c>
      <c r="G21" s="423">
        <f>SUM(G22:G23)</f>
        <v>0</v>
      </c>
      <c r="H21" s="424"/>
    </row>
    <row r="22" spans="1:10" ht="38.25" customHeight="1" thickBot="1">
      <c r="A22" s="418"/>
      <c r="B22" s="882" t="s">
        <v>1075</v>
      </c>
      <c r="C22" s="419" t="s">
        <v>1076</v>
      </c>
      <c r="D22" s="425"/>
      <c r="E22" s="425">
        <v>30000</v>
      </c>
      <c r="F22" s="425"/>
      <c r="G22" s="425"/>
      <c r="H22" s="424"/>
      <c r="I22"/>
      <c r="J22"/>
    </row>
    <row r="23" spans="1:10" ht="50" customHeight="1" thickBot="1">
      <c r="A23" s="418"/>
      <c r="B23" s="883" t="s">
        <v>1077</v>
      </c>
      <c r="C23" s="884"/>
      <c r="D23" s="885"/>
      <c r="E23" s="885"/>
      <c r="F23" s="425"/>
      <c r="G23" s="428"/>
      <c r="H23" s="424"/>
    </row>
    <row r="24" spans="1:10" ht="22" customHeight="1">
      <c r="A24" s="421" t="s">
        <v>244</v>
      </c>
      <c r="B24" s="422" t="s">
        <v>405</v>
      </c>
      <c r="C24" s="422"/>
      <c r="D24" s="423">
        <f>D25</f>
        <v>0</v>
      </c>
      <c r="E24" s="423">
        <f t="shared" ref="E24:G24" si="0">E25</f>
        <v>0</v>
      </c>
      <c r="F24" s="423">
        <f t="shared" si="0"/>
        <v>0</v>
      </c>
      <c r="G24" s="423">
        <f t="shared" si="0"/>
        <v>0</v>
      </c>
      <c r="H24" s="424"/>
    </row>
    <row r="25" spans="1:10" ht="35.75" customHeight="1">
      <c r="A25" s="418"/>
      <c r="B25" s="429"/>
      <c r="C25" s="419"/>
      <c r="D25" s="425"/>
      <c r="E25" s="425"/>
      <c r="F25" s="425"/>
      <c r="G25" s="425"/>
      <c r="H25" s="424"/>
      <c r="I25"/>
      <c r="J25"/>
    </row>
    <row r="26" spans="1:10" ht="19.25" customHeight="1">
      <c r="A26" s="421" t="s">
        <v>246</v>
      </c>
      <c r="B26" s="422" t="s">
        <v>256</v>
      </c>
      <c r="C26" s="422"/>
      <c r="D26" s="417">
        <f>SUM(D27:D28)</f>
        <v>0</v>
      </c>
      <c r="E26" s="417">
        <f>SUM(E27:E28)</f>
        <v>0</v>
      </c>
      <c r="F26" s="417">
        <f>SUM(F27:F28)</f>
        <v>0</v>
      </c>
      <c r="G26" s="417">
        <f>SUM(G27:G28)</f>
        <v>0</v>
      </c>
      <c r="H26" s="424"/>
    </row>
    <row r="27" spans="1:10" ht="72.75" customHeight="1">
      <c r="A27" s="418"/>
      <c r="B27" s="430"/>
      <c r="C27" s="419"/>
      <c r="D27" s="431"/>
      <c r="E27" s="431"/>
      <c r="F27" s="431"/>
      <c r="G27" s="431"/>
      <c r="H27" s="424"/>
    </row>
    <row r="28" spans="1:10" ht="22" customHeight="1">
      <c r="A28" s="418"/>
      <c r="B28" s="429"/>
      <c r="C28" s="419"/>
      <c r="D28" s="425"/>
      <c r="E28" s="425"/>
      <c r="F28" s="425"/>
      <c r="G28" s="425"/>
      <c r="H28" s="424"/>
      <c r="J28" s="28"/>
    </row>
    <row r="29" spans="1:10" ht="22" customHeight="1">
      <c r="A29" s="418"/>
      <c r="B29" s="430"/>
      <c r="C29" s="419"/>
      <c r="D29" s="425"/>
      <c r="E29" s="425"/>
      <c r="F29" s="425"/>
      <c r="G29" s="425"/>
      <c r="H29" s="424"/>
    </row>
    <row r="30" spans="1:10" ht="22" customHeight="1">
      <c r="A30" s="421" t="s">
        <v>247</v>
      </c>
      <c r="B30" s="422" t="s">
        <v>257</v>
      </c>
      <c r="C30" s="422"/>
      <c r="D30" s="423">
        <f>SUM(D31:D33)</f>
        <v>0</v>
      </c>
      <c r="E30" s="423">
        <f>SUM(E31:E33)</f>
        <v>0</v>
      </c>
      <c r="F30" s="423">
        <f>SUM(F31:F33)</f>
        <v>0</v>
      </c>
      <c r="G30" s="423">
        <f>SUM(G31:G33)</f>
        <v>0</v>
      </c>
      <c r="H30" s="424"/>
    </row>
    <row r="31" spans="1:10" ht="22" customHeight="1">
      <c r="A31" s="418"/>
      <c r="B31" s="419"/>
      <c r="C31" s="419"/>
      <c r="D31" s="425"/>
      <c r="E31" s="425"/>
      <c r="F31" s="425"/>
      <c r="G31" s="425"/>
      <c r="H31" s="424"/>
    </row>
    <row r="32" spans="1:10" ht="22" customHeight="1">
      <c r="A32" s="418"/>
      <c r="B32" s="419"/>
      <c r="C32" s="419"/>
      <c r="D32" s="425"/>
      <c r="E32" s="425"/>
      <c r="F32" s="425"/>
      <c r="G32" s="425"/>
      <c r="H32" s="424"/>
    </row>
    <row r="33" spans="1:9" ht="42.75" customHeight="1">
      <c r="A33" s="418"/>
      <c r="B33" s="419"/>
      <c r="C33" s="390"/>
      <c r="D33" s="432"/>
      <c r="E33" s="432"/>
      <c r="F33" s="432"/>
      <c r="G33" s="432"/>
      <c r="H33" s="424"/>
    </row>
    <row r="34" spans="1:9" ht="38" customHeight="1">
      <c r="A34" s="421" t="s">
        <v>244</v>
      </c>
      <c r="B34" s="422" t="s">
        <v>301</v>
      </c>
      <c r="C34" s="419"/>
      <c r="D34" s="417">
        <f>SUM(D35:D37)</f>
        <v>0</v>
      </c>
      <c r="E34" s="417">
        <f t="shared" ref="E34:G34" si="1">SUM(E35:E37)</f>
        <v>0</v>
      </c>
      <c r="F34" s="417">
        <f t="shared" si="1"/>
        <v>0</v>
      </c>
      <c r="G34" s="417">
        <f t="shared" si="1"/>
        <v>0</v>
      </c>
      <c r="H34" s="424"/>
    </row>
    <row r="35" spans="1:9" ht="29.75" customHeight="1">
      <c r="A35" s="418"/>
      <c r="B35" s="419"/>
      <c r="C35" s="419"/>
      <c r="D35" s="431"/>
      <c r="E35" s="431"/>
      <c r="F35" s="431"/>
      <c r="G35" s="431"/>
      <c r="H35" s="424"/>
    </row>
    <row r="36" spans="1:9" ht="22" customHeight="1">
      <c r="A36" s="418"/>
      <c r="B36" s="419"/>
      <c r="C36" s="419"/>
      <c r="D36" s="431"/>
      <c r="E36" s="431"/>
      <c r="F36" s="431"/>
      <c r="G36" s="431"/>
      <c r="H36" s="424"/>
    </row>
    <row r="37" spans="1:9" ht="22" customHeight="1">
      <c r="A37" s="418"/>
      <c r="B37" s="419"/>
      <c r="C37" s="419"/>
      <c r="D37" s="431"/>
      <c r="E37" s="431"/>
      <c r="F37" s="431"/>
      <c r="G37" s="431"/>
      <c r="H37" s="424"/>
    </row>
    <row r="38" spans="1:9" ht="33" customHeight="1">
      <c r="A38" s="421" t="s">
        <v>249</v>
      </c>
      <c r="B38" s="422" t="s">
        <v>404</v>
      </c>
      <c r="C38" s="422"/>
      <c r="D38" s="423">
        <f>SUM(D39:D41)</f>
        <v>0</v>
      </c>
      <c r="E38" s="423">
        <f>SUM(E39:E41)</f>
        <v>0</v>
      </c>
      <c r="F38" s="423">
        <f>SUM(F39:F41)</f>
        <v>0</v>
      </c>
      <c r="G38" s="423">
        <f>SUM(G39:G41)</f>
        <v>0</v>
      </c>
      <c r="H38" s="424"/>
    </row>
    <row r="39" spans="1:9" ht="33" customHeight="1">
      <c r="A39" s="418"/>
      <c r="B39" s="429"/>
      <c r="C39" s="419"/>
      <c r="D39" s="425"/>
      <c r="E39" s="425"/>
      <c r="F39" s="425"/>
      <c r="G39" s="425"/>
      <c r="H39" s="424"/>
    </row>
    <row r="40" spans="1:9" ht="42.75" customHeight="1">
      <c r="A40" s="418"/>
      <c r="B40" s="429"/>
      <c r="C40" s="419"/>
      <c r="D40" s="425"/>
      <c r="E40" s="425"/>
      <c r="F40" s="425"/>
      <c r="G40" s="425"/>
      <c r="H40" s="424"/>
    </row>
    <row r="41" spans="1:9" ht="33" customHeight="1">
      <c r="A41" s="418"/>
      <c r="B41" s="429"/>
      <c r="C41" s="419"/>
      <c r="D41" s="425"/>
      <c r="E41" s="425"/>
      <c r="F41" s="425"/>
      <c r="G41" s="425"/>
      <c r="H41" s="424"/>
    </row>
    <row r="42" spans="1:9" ht="37.5" customHeight="1">
      <c r="A42" s="433" t="s">
        <v>81</v>
      </c>
      <c r="B42" s="434" t="s">
        <v>409</v>
      </c>
      <c r="C42" s="433"/>
      <c r="D42" s="435">
        <f>SUM(D43)</f>
        <v>0</v>
      </c>
      <c r="E42" s="435">
        <f t="shared" ref="E42:G42" si="2">SUM(E43)</f>
        <v>0</v>
      </c>
      <c r="F42" s="435">
        <f t="shared" si="2"/>
        <v>0</v>
      </c>
      <c r="G42" s="435">
        <f t="shared" si="2"/>
        <v>0</v>
      </c>
      <c r="H42" s="433"/>
    </row>
    <row r="43" spans="1:9" ht="40" customHeight="1">
      <c r="A43" s="418"/>
      <c r="B43" s="429"/>
      <c r="C43" s="429"/>
      <c r="D43" s="425"/>
      <c r="E43" s="425"/>
      <c r="F43" s="425"/>
      <c r="G43" s="425"/>
      <c r="H43" s="429"/>
    </row>
    <row r="44" spans="1:9" ht="40" customHeight="1">
      <c r="A44" s="418"/>
      <c r="B44" s="429"/>
      <c r="C44" s="429"/>
      <c r="D44" s="425"/>
      <c r="E44" s="425"/>
      <c r="F44" s="425"/>
      <c r="G44" s="425"/>
      <c r="H44" s="429"/>
    </row>
    <row r="45" spans="1:9" ht="39" customHeight="1">
      <c r="A45" s="421"/>
      <c r="B45" s="422" t="s">
        <v>406</v>
      </c>
      <c r="C45" s="422"/>
      <c r="D45" s="417"/>
      <c r="E45" s="417"/>
      <c r="F45" s="417"/>
      <c r="G45" s="417"/>
      <c r="H45" s="424"/>
    </row>
    <row r="46" spans="1:9" ht="32.25" customHeight="1">
      <c r="A46" s="73"/>
      <c r="B46" s="24"/>
      <c r="C46" s="1070" t="s">
        <v>407</v>
      </c>
      <c r="D46" s="1070"/>
      <c r="E46" s="1070"/>
      <c r="F46" s="1070"/>
      <c r="G46" s="1070"/>
      <c r="H46" s="1070"/>
      <c r="I46" s="285"/>
    </row>
    <row r="47" spans="1:9" s="54" customFormat="1" ht="30" customHeight="1">
      <c r="A47" s="1073" t="s">
        <v>733</v>
      </c>
      <c r="B47" s="1073"/>
      <c r="C47" s="1073"/>
      <c r="D47" s="1073"/>
      <c r="E47" s="1073"/>
      <c r="F47" s="1073"/>
      <c r="G47" s="1073"/>
      <c r="H47" s="1073"/>
    </row>
    <row r="48" spans="1:9" s="54" customFormat="1" ht="18">
      <c r="B48" s="53"/>
      <c r="C48" s="311"/>
      <c r="D48" s="321"/>
      <c r="E48" s="320"/>
    </row>
    <row r="49" spans="1:7" s="54" customFormat="1" ht="18">
      <c r="B49" s="53"/>
      <c r="C49" s="311"/>
      <c r="D49" s="321"/>
      <c r="E49" s="320"/>
    </row>
    <row r="50" spans="1:7" s="54" customFormat="1" ht="18">
      <c r="B50" s="53"/>
      <c r="C50" s="311"/>
      <c r="D50" s="321"/>
      <c r="E50" s="320"/>
    </row>
    <row r="51" spans="1:7" s="54" customFormat="1" ht="18">
      <c r="B51" s="53"/>
      <c r="C51" s="311"/>
      <c r="D51" s="321"/>
      <c r="E51" s="320"/>
    </row>
    <row r="52" spans="1:7" s="54" customFormat="1" ht="18">
      <c r="B52" s="322"/>
      <c r="C52" s="1071"/>
      <c r="D52" s="1072"/>
      <c r="E52" s="320"/>
    </row>
    <row r="53" spans="1:7">
      <c r="A53" s="27"/>
      <c r="B53" s="28"/>
      <c r="C53" s="28"/>
      <c r="D53" s="414"/>
      <c r="E53" s="414"/>
      <c r="F53" s="414"/>
      <c r="G53" s="414"/>
    </row>
    <row r="54" spans="1:7">
      <c r="A54" s="27"/>
      <c r="B54" s="28"/>
      <c r="C54" s="28"/>
      <c r="D54" s="414"/>
      <c r="E54" s="414"/>
      <c r="F54" s="414"/>
      <c r="G54" s="414"/>
    </row>
  </sheetData>
  <mergeCells count="12">
    <mergeCell ref="A1:B1"/>
    <mergeCell ref="C46:H46"/>
    <mergeCell ref="A3:H3"/>
    <mergeCell ref="A2:B2"/>
    <mergeCell ref="C52:D52"/>
    <mergeCell ref="A47:H47"/>
    <mergeCell ref="D6:D7"/>
    <mergeCell ref="E6:G6"/>
    <mergeCell ref="A6:A7"/>
    <mergeCell ref="B6:B7"/>
    <mergeCell ref="C6:C7"/>
    <mergeCell ref="A4:H4"/>
  </mergeCells>
  <pageMargins left="0" right="0" top="0.5" bottom="0" header="0" footer="0"/>
  <pageSetup paperSize="9" scale="7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9"/>
  <sheetViews>
    <sheetView topLeftCell="A3" workbookViewId="0">
      <selection activeCell="C9" sqref="C9"/>
    </sheetView>
  </sheetViews>
  <sheetFormatPr baseColWidth="10" defaultColWidth="9" defaultRowHeight="14"/>
  <cols>
    <col min="1" max="1" width="4.5" style="76" customWidth="1"/>
    <col min="2" max="2" width="66.33203125" style="76" customWidth="1"/>
    <col min="3" max="3" width="12.5" style="74" customWidth="1"/>
    <col min="4" max="4" width="30.1640625" style="74" customWidth="1"/>
    <col min="5" max="5" width="39.1640625" style="76" customWidth="1"/>
    <col min="6" max="16384" width="9" style="76"/>
  </cols>
  <sheetData>
    <row r="1" spans="1:5" ht="24.75" customHeight="1">
      <c r="A1" s="1076" t="s">
        <v>191</v>
      </c>
      <c r="B1" s="1076"/>
      <c r="C1" s="487"/>
      <c r="D1" s="689" t="s">
        <v>727</v>
      </c>
    </row>
    <row r="2" spans="1:5" ht="16">
      <c r="A2" s="1077" t="s">
        <v>729</v>
      </c>
      <c r="B2" s="1077"/>
      <c r="C2" s="487"/>
    </row>
    <row r="3" spans="1:5" ht="16">
      <c r="A3" s="607"/>
      <c r="B3" s="607"/>
      <c r="C3" s="487"/>
    </row>
    <row r="4" spans="1:5" ht="25" customHeight="1">
      <c r="A4" s="1077" t="s">
        <v>728</v>
      </c>
      <c r="B4" s="1077"/>
      <c r="C4" s="1077"/>
      <c r="D4" s="1077"/>
    </row>
    <row r="5" spans="1:5">
      <c r="A5" s="488"/>
      <c r="B5" s="488"/>
      <c r="C5" s="289"/>
    </row>
    <row r="6" spans="1:5" ht="30">
      <c r="A6" s="489" t="s">
        <v>3</v>
      </c>
      <c r="B6" s="684" t="s">
        <v>447</v>
      </c>
      <c r="C6" s="416" t="s">
        <v>52</v>
      </c>
      <c r="D6" s="416" t="s">
        <v>14</v>
      </c>
      <c r="E6" s="723" t="s">
        <v>817</v>
      </c>
    </row>
    <row r="7" spans="1:5" ht="25" customHeight="1">
      <c r="A7" s="411">
        <v>1</v>
      </c>
      <c r="B7" s="685" t="s">
        <v>448</v>
      </c>
      <c r="C7" s="418"/>
      <c r="D7" s="491"/>
    </row>
    <row r="8" spans="1:5" ht="25" customHeight="1">
      <c r="A8" s="411">
        <v>2</v>
      </c>
      <c r="B8" s="686" t="s">
        <v>449</v>
      </c>
      <c r="C8" s="418">
        <v>3</v>
      </c>
      <c r="D8" s="491"/>
    </row>
    <row r="9" spans="1:5" ht="77.25" customHeight="1">
      <c r="A9" s="411">
        <v>3</v>
      </c>
      <c r="B9" s="686" t="s">
        <v>450</v>
      </c>
      <c r="C9" s="418">
        <v>2</v>
      </c>
      <c r="D9" s="690"/>
      <c r="E9" s="723"/>
    </row>
    <row r="10" spans="1:5" ht="25" customHeight="1">
      <c r="A10" s="411">
        <v>4</v>
      </c>
      <c r="B10" s="686" t="s">
        <v>451</v>
      </c>
      <c r="C10" s="418">
        <v>17</v>
      </c>
      <c r="D10" s="690"/>
    </row>
    <row r="11" spans="1:5" ht="25" customHeight="1">
      <c r="A11" s="411">
        <v>5</v>
      </c>
      <c r="B11" s="686" t="s">
        <v>452</v>
      </c>
      <c r="C11" s="418"/>
      <c r="D11" s="690"/>
    </row>
    <row r="12" spans="1:5" ht="25" customHeight="1">
      <c r="A12" s="411">
        <v>6</v>
      </c>
      <c r="B12" s="686" t="s">
        <v>453</v>
      </c>
      <c r="C12" s="490"/>
      <c r="D12" s="418"/>
    </row>
    <row r="13" spans="1:5" ht="25" customHeight="1">
      <c r="A13" s="411">
        <v>7</v>
      </c>
      <c r="B13" s="687"/>
      <c r="C13" s="490"/>
      <c r="D13" s="418"/>
    </row>
    <row r="14" spans="1:5" ht="25" customHeight="1">
      <c r="A14" s="411">
        <v>8</v>
      </c>
      <c r="B14" s="687"/>
      <c r="C14" s="490"/>
      <c r="D14" s="418"/>
    </row>
    <row r="15" spans="1:5" ht="25" customHeight="1">
      <c r="A15" s="411">
        <v>9</v>
      </c>
      <c r="B15" s="687"/>
      <c r="C15" s="490"/>
      <c r="D15" s="421"/>
    </row>
    <row r="16" spans="1:5" ht="25" customHeight="1">
      <c r="A16" s="411">
        <v>10</v>
      </c>
      <c r="B16" s="687"/>
      <c r="C16" s="691"/>
      <c r="D16" s="691"/>
    </row>
    <row r="17" spans="1:6" ht="25" customHeight="1">
      <c r="A17" s="411">
        <v>11</v>
      </c>
      <c r="B17" s="687"/>
      <c r="C17" s="394"/>
      <c r="D17" s="690"/>
      <c r="E17" s="480"/>
      <c r="F17" s="480"/>
    </row>
    <row r="18" spans="1:6" ht="16">
      <c r="B18" s="688"/>
      <c r="E18" s="310"/>
      <c r="F18" s="310"/>
    </row>
    <row r="19" spans="1:6" s="141" customFormat="1" ht="16">
      <c r="B19" s="310" t="s">
        <v>730</v>
      </c>
      <c r="C19" s="310"/>
      <c r="D19" s="310" t="s">
        <v>731</v>
      </c>
      <c r="E19" s="310"/>
      <c r="F19" s="310"/>
    </row>
  </sheetData>
  <mergeCells count="3">
    <mergeCell ref="A1:B1"/>
    <mergeCell ref="A2:B2"/>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1ED0-C8AE-0348-B123-3ED127F24227}">
  <dimension ref="A1:I24"/>
  <sheetViews>
    <sheetView workbookViewId="0">
      <selection activeCell="G17" sqref="G17:I18"/>
    </sheetView>
  </sheetViews>
  <sheetFormatPr baseColWidth="10" defaultColWidth="9" defaultRowHeight="16"/>
  <cols>
    <col min="1" max="1" width="5.6640625" style="774" customWidth="1"/>
    <col min="2" max="2" width="38" style="774" customWidth="1"/>
    <col min="3" max="3" width="24.1640625" style="774" customWidth="1"/>
    <col min="4" max="4" width="14.1640625" style="774" customWidth="1"/>
    <col min="5" max="5" width="7.83203125" style="774" customWidth="1"/>
    <col min="6" max="6" width="26.6640625" style="774" customWidth="1"/>
    <col min="7" max="7" width="26.6640625" style="803" customWidth="1"/>
    <col min="8" max="8" width="27.33203125" style="774" customWidth="1"/>
    <col min="9" max="9" width="23.6640625" style="774" customWidth="1"/>
    <col min="10" max="10" width="40.1640625" style="774" customWidth="1"/>
    <col min="11" max="16384" width="9" style="774"/>
  </cols>
  <sheetData>
    <row r="1" spans="1:9">
      <c r="A1" s="1078" t="s">
        <v>255</v>
      </c>
      <c r="B1" s="1078"/>
      <c r="C1" s="1079"/>
      <c r="D1" s="1079"/>
      <c r="E1" s="1079"/>
      <c r="F1" s="1079"/>
      <c r="G1" s="1079"/>
      <c r="H1" s="1079"/>
      <c r="I1" s="773" t="s">
        <v>929</v>
      </c>
    </row>
    <row r="2" spans="1:9">
      <c r="A2" s="913" t="s">
        <v>729</v>
      </c>
      <c r="B2" s="913"/>
      <c r="C2" s="1079"/>
      <c r="D2" s="1079"/>
      <c r="E2" s="1079"/>
      <c r="F2" s="1079"/>
      <c r="G2" s="1079"/>
      <c r="H2" s="1079"/>
      <c r="I2" s="775"/>
    </row>
    <row r="3" spans="1:9" ht="18">
      <c r="A3" s="311"/>
      <c r="B3" s="311"/>
      <c r="D3" s="1080" t="s">
        <v>930</v>
      </c>
      <c r="E3" s="1080"/>
      <c r="F3" s="1080"/>
      <c r="G3" s="1080"/>
      <c r="H3" s="776"/>
      <c r="I3" s="775"/>
    </row>
    <row r="4" spans="1:9" ht="18">
      <c r="B4" s="777"/>
      <c r="C4" s="777"/>
      <c r="D4" s="1081" t="s">
        <v>931</v>
      </c>
      <c r="E4" s="1081"/>
      <c r="F4" s="1081"/>
      <c r="G4" s="1081"/>
      <c r="H4" s="777"/>
      <c r="I4" s="777"/>
    </row>
    <row r="5" spans="1:9" ht="17">
      <c r="A5" s="778" t="s">
        <v>205</v>
      </c>
      <c r="B5" s="779" t="s">
        <v>932</v>
      </c>
      <c r="C5" s="780" t="s">
        <v>325</v>
      </c>
      <c r="D5" s="780" t="s">
        <v>327</v>
      </c>
      <c r="E5" s="780" t="s">
        <v>328</v>
      </c>
      <c r="F5" s="780" t="s">
        <v>933</v>
      </c>
      <c r="G5" s="780" t="s">
        <v>934</v>
      </c>
      <c r="H5" s="780" t="s">
        <v>935</v>
      </c>
      <c r="I5" s="780" t="s">
        <v>329</v>
      </c>
    </row>
    <row r="6" spans="1:9" ht="17">
      <c r="A6" s="781" t="s">
        <v>17</v>
      </c>
      <c r="B6" s="782" t="s">
        <v>936</v>
      </c>
      <c r="C6" s="783"/>
      <c r="D6" s="783"/>
      <c r="E6" s="783"/>
      <c r="F6" s="783" t="s">
        <v>298</v>
      </c>
      <c r="G6" s="783"/>
      <c r="H6" s="783"/>
      <c r="I6" s="783"/>
    </row>
    <row r="7" spans="1:9">
      <c r="A7" s="784">
        <v>1.1000000000000001</v>
      </c>
      <c r="B7" s="42"/>
      <c r="C7" s="785"/>
      <c r="D7" s="786"/>
      <c r="E7" s="784"/>
      <c r="F7" s="786"/>
      <c r="G7" s="787"/>
      <c r="H7" s="786"/>
      <c r="I7" s="361"/>
    </row>
    <row r="8" spans="1:9">
      <c r="A8" s="784">
        <v>1.2</v>
      </c>
      <c r="B8" s="42"/>
      <c r="C8" s="41"/>
      <c r="D8" s="41"/>
      <c r="E8" s="39"/>
      <c r="F8" s="41"/>
      <c r="G8" s="363"/>
      <c r="H8" s="42"/>
      <c r="I8" s="788"/>
    </row>
    <row r="9" spans="1:9">
      <c r="A9" s="784">
        <v>1.3</v>
      </c>
      <c r="B9" s="42"/>
      <c r="C9" s="789"/>
      <c r="D9" s="786"/>
      <c r="E9" s="784"/>
      <c r="F9" s="786"/>
      <c r="G9" s="787"/>
      <c r="H9" s="786"/>
      <c r="I9" s="788"/>
    </row>
    <row r="10" spans="1:9" s="49" customFormat="1">
      <c r="A10" s="784" t="s">
        <v>937</v>
      </c>
      <c r="B10" s="42"/>
      <c r="C10" s="785"/>
      <c r="D10" s="790"/>
      <c r="E10" s="790"/>
      <c r="F10" s="786"/>
      <c r="G10" s="787"/>
      <c r="H10" s="785"/>
      <c r="I10" s="788"/>
    </row>
    <row r="11" spans="1:9" s="792" customFormat="1" ht="17">
      <c r="A11" s="791" t="s">
        <v>38</v>
      </c>
      <c r="B11" s="43" t="s">
        <v>938</v>
      </c>
      <c r="C11" s="43"/>
      <c r="D11" s="38"/>
      <c r="E11" s="442"/>
      <c r="F11" s="443"/>
      <c r="G11" s="43"/>
      <c r="H11" s="43"/>
      <c r="I11" s="443"/>
    </row>
    <row r="12" spans="1:9">
      <c r="A12" s="784">
        <v>2.1</v>
      </c>
      <c r="B12" s="365"/>
      <c r="C12" s="365"/>
      <c r="D12" s="365"/>
      <c r="E12" s="366"/>
      <c r="F12" s="365"/>
      <c r="G12" s="317"/>
      <c r="H12" s="317"/>
      <c r="I12" s="365"/>
    </row>
    <row r="13" spans="1:9">
      <c r="A13" s="784">
        <v>2.2000000000000002</v>
      </c>
      <c r="B13" s="365"/>
      <c r="C13" s="365"/>
      <c r="D13" s="365"/>
      <c r="E13" s="366"/>
      <c r="F13" s="365"/>
      <c r="G13" s="317"/>
      <c r="H13" s="317"/>
      <c r="I13" s="365"/>
    </row>
    <row r="14" spans="1:9">
      <c r="A14" s="784">
        <v>2.2999999999999998</v>
      </c>
      <c r="B14" s="365"/>
      <c r="C14" s="365"/>
      <c r="D14" s="365"/>
      <c r="E14" s="366"/>
      <c r="F14" s="365"/>
      <c r="G14" s="317"/>
      <c r="H14" s="317"/>
      <c r="I14" s="365"/>
    </row>
    <row r="15" spans="1:9" s="793" customFormat="1">
      <c r="A15" s="784" t="s">
        <v>937</v>
      </c>
      <c r="B15" s="42"/>
      <c r="C15" s="785"/>
      <c r="D15" s="786"/>
      <c r="E15" s="784"/>
      <c r="F15" s="786"/>
      <c r="G15" s="787"/>
      <c r="H15" s="787"/>
      <c r="I15" s="788"/>
    </row>
    <row r="16" spans="1:9" ht="17">
      <c r="A16" s="794"/>
      <c r="B16" s="795" t="s">
        <v>302</v>
      </c>
      <c r="C16" s="796"/>
      <c r="D16" s="796"/>
      <c r="E16" s="797"/>
      <c r="F16" s="796"/>
      <c r="G16" s="798"/>
      <c r="H16" s="796"/>
      <c r="I16" s="796"/>
    </row>
    <row r="17" spans="1:9">
      <c r="A17" s="775"/>
      <c r="B17" s="775"/>
      <c r="C17" s="799"/>
      <c r="D17" s="800"/>
      <c r="F17" s="800"/>
      <c r="G17" s="800"/>
      <c r="H17" s="800"/>
      <c r="I17" s="800"/>
    </row>
    <row r="18" spans="1:9">
      <c r="A18" s="799"/>
      <c r="B18" s="799"/>
      <c r="C18" s="801"/>
      <c r="D18" s="801"/>
      <c r="E18" s="802"/>
      <c r="F18" s="802"/>
      <c r="G18" s="1082" t="s">
        <v>426</v>
      </c>
      <c r="H18" s="1082"/>
      <c r="I18" s="1082"/>
    </row>
    <row r="19" spans="1:9" s="33" customFormat="1">
      <c r="B19" s="761" t="s">
        <v>939</v>
      </c>
      <c r="C19" s="312"/>
      <c r="D19" s="899"/>
      <c r="E19" s="899"/>
      <c r="F19" s="761"/>
      <c r="G19" s="312"/>
      <c r="H19" s="40" t="s">
        <v>39</v>
      </c>
    </row>
    <row r="20" spans="1:9" s="54" customFormat="1" ht="18">
      <c r="B20" s="53"/>
      <c r="C20" s="311"/>
      <c r="D20" s="320"/>
      <c r="G20" s="439"/>
    </row>
    <row r="21" spans="1:9" s="54" customFormat="1" ht="18">
      <c r="B21" s="53"/>
      <c r="C21" s="311"/>
      <c r="D21" s="320"/>
      <c r="G21" s="439"/>
    </row>
    <row r="22" spans="1:9" s="54" customFormat="1" ht="18">
      <c r="B22" s="53"/>
      <c r="C22" s="311"/>
      <c r="D22" s="320"/>
      <c r="G22" s="439"/>
    </row>
    <row r="23" spans="1:9" s="54" customFormat="1" ht="18">
      <c r="B23" s="53"/>
      <c r="C23" s="311"/>
      <c r="D23" s="320"/>
      <c r="G23" s="439"/>
    </row>
    <row r="24" spans="1:9" s="54" customFormat="1" ht="18">
      <c r="B24" s="322"/>
      <c r="C24" s="762"/>
      <c r="D24" s="320"/>
      <c r="G24" s="439"/>
    </row>
  </sheetData>
  <mergeCells count="7">
    <mergeCell ref="D19:E19"/>
    <mergeCell ref="A1:B1"/>
    <mergeCell ref="C1:H2"/>
    <mergeCell ref="A2:B2"/>
    <mergeCell ref="D3:G3"/>
    <mergeCell ref="D4:G4"/>
    <mergeCell ref="G18:I1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5"/>
  <sheetViews>
    <sheetView topLeftCell="A4" workbookViewId="0">
      <selection activeCell="G17" sqref="G17:G18"/>
    </sheetView>
  </sheetViews>
  <sheetFormatPr baseColWidth="10" defaultColWidth="9" defaultRowHeight="16"/>
  <cols>
    <col min="1" max="1" width="5.6640625" style="352" customWidth="1"/>
    <col min="2" max="2" width="36.6640625" style="352" customWidth="1"/>
    <col min="3" max="3" width="8.33203125" style="352" customWidth="1"/>
    <col min="4" max="4" width="9.33203125" style="352" customWidth="1"/>
    <col min="5" max="5" width="26.5" style="352" customWidth="1"/>
    <col min="6" max="6" width="30.83203125" style="352" customWidth="1"/>
    <col min="7" max="7" width="40.33203125" style="352" customWidth="1"/>
    <col min="8" max="16384" width="9" style="352"/>
  </cols>
  <sheetData>
    <row r="1" spans="1:7">
      <c r="A1" s="1083" t="s">
        <v>255</v>
      </c>
      <c r="B1" s="1083"/>
      <c r="C1" s="1084"/>
      <c r="D1" s="1084"/>
      <c r="E1" s="462"/>
      <c r="F1" s="207" t="s">
        <v>433</v>
      </c>
    </row>
    <row r="2" spans="1:7">
      <c r="A2" s="913" t="s">
        <v>439</v>
      </c>
      <c r="B2" s="913"/>
      <c r="C2" s="1084"/>
      <c r="D2" s="1084"/>
      <c r="E2" s="462"/>
      <c r="F2" s="208"/>
    </row>
    <row r="3" spans="1:7">
      <c r="A3" s="311"/>
      <c r="B3" s="311"/>
      <c r="C3" s="485"/>
      <c r="D3" s="485"/>
      <c r="E3" s="462"/>
      <c r="F3" s="208"/>
    </row>
    <row r="4" spans="1:7">
      <c r="A4" s="311"/>
      <c r="B4" s="311"/>
      <c r="C4" s="485"/>
      <c r="D4" s="485"/>
      <c r="E4" s="462"/>
      <c r="F4" s="208"/>
    </row>
    <row r="5" spans="1:7" ht="31.5" customHeight="1">
      <c r="A5" s="1073" t="s">
        <v>434</v>
      </c>
      <c r="B5" s="1073"/>
      <c r="C5" s="1073"/>
      <c r="D5" s="1073"/>
      <c r="E5" s="1073"/>
      <c r="F5" s="1073"/>
    </row>
    <row r="6" spans="1:7" ht="31.5" customHeight="1">
      <c r="A6" s="921" t="s">
        <v>549</v>
      </c>
      <c r="B6" s="921"/>
      <c r="C6" s="921"/>
      <c r="D6" s="921"/>
      <c r="E6" s="921"/>
      <c r="F6" s="921"/>
    </row>
    <row r="7" spans="1:7">
      <c r="A7" s="208"/>
      <c r="B7" s="208"/>
      <c r="C7" s="485"/>
      <c r="D7" s="485"/>
      <c r="E7" s="462"/>
      <c r="F7" s="208"/>
    </row>
    <row r="8" spans="1:7" ht="44.25" customHeight="1">
      <c r="A8" s="355" t="s">
        <v>205</v>
      </c>
      <c r="B8" s="356" t="s">
        <v>436</v>
      </c>
      <c r="C8" s="357" t="s">
        <v>326</v>
      </c>
      <c r="D8" s="356" t="s">
        <v>328</v>
      </c>
      <c r="E8" s="356" t="s">
        <v>438</v>
      </c>
      <c r="F8" s="356" t="s">
        <v>437</v>
      </c>
    </row>
    <row r="9" spans="1:7" ht="44.25" customHeight="1">
      <c r="A9" s="436" t="s">
        <v>17</v>
      </c>
      <c r="B9" s="440" t="s">
        <v>435</v>
      </c>
      <c r="C9" s="438"/>
      <c r="D9" s="437"/>
      <c r="E9" s="437"/>
      <c r="F9" s="437"/>
      <c r="G9" s="724" t="s">
        <v>818</v>
      </c>
    </row>
    <row r="10" spans="1:7" ht="44.25" customHeight="1">
      <c r="A10" s="358"/>
      <c r="B10" s="42" t="s">
        <v>839</v>
      </c>
      <c r="C10" s="359" t="s">
        <v>330</v>
      </c>
      <c r="D10" s="358">
        <v>125</v>
      </c>
      <c r="E10" s="360"/>
      <c r="F10" s="361" t="s">
        <v>840</v>
      </c>
    </row>
    <row r="11" spans="1:7" ht="57" customHeight="1">
      <c r="A11" s="358"/>
      <c r="B11" s="42"/>
      <c r="C11" s="362" t="s">
        <v>330</v>
      </c>
      <c r="D11" s="39"/>
      <c r="E11" s="41"/>
      <c r="F11" s="364"/>
    </row>
    <row r="12" spans="1:7" ht="25" customHeight="1">
      <c r="A12" s="358"/>
      <c r="B12" s="42"/>
      <c r="C12" s="358" t="s">
        <v>330</v>
      </c>
      <c r="D12" s="358"/>
      <c r="E12" s="360"/>
      <c r="F12" s="364"/>
    </row>
    <row r="13" spans="1:7" s="49" customFormat="1" ht="48" customHeight="1">
      <c r="A13" s="358"/>
      <c r="B13" s="42"/>
      <c r="C13" s="359" t="s">
        <v>330</v>
      </c>
      <c r="D13" s="359"/>
      <c r="E13" s="360"/>
      <c r="F13" s="364"/>
    </row>
    <row r="14" spans="1:7" s="444" customFormat="1" ht="60.75" customHeight="1">
      <c r="A14" s="441" t="s">
        <v>28</v>
      </c>
      <c r="B14" s="440" t="s">
        <v>442</v>
      </c>
      <c r="C14" s="442" t="s">
        <v>335</v>
      </c>
      <c r="D14" s="442"/>
      <c r="E14" s="443"/>
      <c r="F14" s="443"/>
    </row>
    <row r="15" spans="1:7" ht="56.25" customHeight="1">
      <c r="A15" s="358"/>
      <c r="B15" s="365"/>
      <c r="C15" s="359" t="s">
        <v>335</v>
      </c>
      <c r="D15" s="366"/>
      <c r="E15" s="365"/>
      <c r="F15" s="365"/>
    </row>
    <row r="16" spans="1:7" s="353" customFormat="1" ht="67.5" customHeight="1">
      <c r="A16" s="358"/>
      <c r="B16" s="42"/>
      <c r="C16" s="359" t="s">
        <v>335</v>
      </c>
      <c r="D16" s="358"/>
      <c r="E16" s="360"/>
      <c r="F16" s="364"/>
    </row>
    <row r="17" spans="1:6" ht="27" customHeight="1">
      <c r="A17" s="367"/>
      <c r="B17" s="368" t="s">
        <v>302</v>
      </c>
      <c r="C17" s="369"/>
      <c r="D17" s="370"/>
      <c r="E17" s="369"/>
      <c r="F17" s="369"/>
    </row>
    <row r="18" spans="1:6" ht="6" customHeight="1">
      <c r="A18" s="208"/>
      <c r="B18" s="208"/>
      <c r="C18" s="354"/>
      <c r="E18" s="354"/>
      <c r="F18" s="354"/>
    </row>
    <row r="19" spans="1:6" ht="18" customHeight="1">
      <c r="A19" s="205"/>
      <c r="B19" s="205"/>
      <c r="C19" s="206"/>
      <c r="D19" s="351"/>
      <c r="E19" s="351"/>
      <c r="F19" s="463"/>
    </row>
    <row r="20" spans="1:6" s="33" customFormat="1" ht="30" customHeight="1">
      <c r="B20" s="313" t="s">
        <v>349</v>
      </c>
      <c r="D20" s="40" t="s">
        <v>443</v>
      </c>
      <c r="E20" s="313"/>
      <c r="F20" s="310" t="s">
        <v>444</v>
      </c>
    </row>
    <row r="21" spans="1:6" s="54" customFormat="1" ht="18">
      <c r="B21" s="53"/>
      <c r="C21" s="321"/>
    </row>
    <row r="22" spans="1:6" s="54" customFormat="1" ht="18">
      <c r="B22" s="53"/>
      <c r="C22" s="321"/>
    </row>
    <row r="23" spans="1:6" s="54" customFormat="1" ht="18">
      <c r="B23" s="53"/>
      <c r="C23" s="321"/>
    </row>
    <row r="24" spans="1:6" s="54" customFormat="1" ht="18">
      <c r="B24" s="53"/>
      <c r="C24" s="321"/>
    </row>
    <row r="25" spans="1:6" s="54" customFormat="1" ht="18">
      <c r="B25" s="322"/>
      <c r="C25" s="461"/>
    </row>
  </sheetData>
  <mergeCells count="5">
    <mergeCell ref="A1:B1"/>
    <mergeCell ref="C1:D2"/>
    <mergeCell ref="A2:B2"/>
    <mergeCell ref="A5:F5"/>
    <mergeCell ref="A6:F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2"/>
  <sheetViews>
    <sheetView topLeftCell="A3" zoomScale="120" zoomScaleNormal="120" workbookViewId="0">
      <selection activeCell="C19" sqref="C19"/>
    </sheetView>
  </sheetViews>
  <sheetFormatPr baseColWidth="10" defaultColWidth="9" defaultRowHeight="16"/>
  <cols>
    <col min="1" max="1" width="5.1640625" style="33" customWidth="1"/>
    <col min="2" max="2" width="52.5" style="33" customWidth="1"/>
    <col min="3" max="4" width="11.1640625" style="33" customWidth="1"/>
    <col min="5" max="6" width="11" style="649" customWidth="1"/>
    <col min="7" max="7" width="12.5" style="33" customWidth="1"/>
    <col min="8" max="8" width="48" style="59" customWidth="1"/>
    <col min="9" max="16384" width="9" style="33"/>
  </cols>
  <sheetData>
    <row r="1" spans="1:8" ht="18" customHeight="1">
      <c r="A1" s="930" t="s">
        <v>0</v>
      </c>
      <c r="B1" s="930"/>
      <c r="C1" s="310"/>
      <c r="D1" s="310"/>
      <c r="G1" s="486" t="s">
        <v>692</v>
      </c>
    </row>
    <row r="2" spans="1:8" ht="18" customHeight="1">
      <c r="A2" s="897" t="s">
        <v>203</v>
      </c>
      <c r="B2" s="897"/>
      <c r="C2" s="310"/>
      <c r="D2" s="310"/>
      <c r="E2" s="650"/>
    </row>
    <row r="3" spans="1:8" ht="25" customHeight="1">
      <c r="A3" s="1087" t="s">
        <v>759</v>
      </c>
      <c r="B3" s="1087"/>
      <c r="C3" s="1087"/>
      <c r="D3" s="1087"/>
      <c r="E3" s="1087"/>
      <c r="F3" s="1087"/>
      <c r="G3" s="1087"/>
    </row>
    <row r="4" spans="1:8" ht="20" customHeight="1">
      <c r="A4" s="952" t="s">
        <v>760</v>
      </c>
      <c r="B4" s="952"/>
      <c r="C4" s="952"/>
      <c r="D4" s="952"/>
      <c r="E4" s="952"/>
      <c r="F4" s="952"/>
      <c r="G4" s="952"/>
    </row>
    <row r="5" spans="1:8" ht="21" customHeight="1" thickBot="1">
      <c r="F5" s="937" t="s">
        <v>204</v>
      </c>
      <c r="G5" s="937"/>
    </row>
    <row r="6" spans="1:8" s="310" customFormat="1" ht="25" customHeight="1" thickTop="1">
      <c r="A6" s="34" t="s">
        <v>205</v>
      </c>
      <c r="B6" s="35" t="s">
        <v>4</v>
      </c>
      <c r="C6" s="36" t="s">
        <v>5</v>
      </c>
      <c r="D6" s="36" t="s">
        <v>52</v>
      </c>
      <c r="E6" s="651" t="s">
        <v>194</v>
      </c>
      <c r="F6" s="651" t="s">
        <v>195</v>
      </c>
      <c r="G6" s="37" t="s">
        <v>14</v>
      </c>
      <c r="H6" s="542"/>
    </row>
    <row r="7" spans="1:8" s="73" customFormat="1" ht="25" customHeight="1">
      <c r="A7" s="696" t="s">
        <v>102</v>
      </c>
      <c r="B7" s="697" t="s">
        <v>103</v>
      </c>
      <c r="C7" s="698" t="s">
        <v>104</v>
      </c>
      <c r="D7" s="698" t="s">
        <v>105</v>
      </c>
      <c r="E7" s="699" t="s">
        <v>106</v>
      </c>
      <c r="F7" s="700" t="s">
        <v>693</v>
      </c>
      <c r="G7" s="701" t="s">
        <v>107</v>
      </c>
      <c r="H7" s="695" t="s">
        <v>764</v>
      </c>
    </row>
    <row r="8" spans="1:8" ht="17">
      <c r="A8" s="57">
        <v>1</v>
      </c>
      <c r="B8" s="70" t="s">
        <v>694</v>
      </c>
      <c r="C8" s="51"/>
      <c r="D8" s="51"/>
      <c r="E8" s="652"/>
      <c r="F8" s="653"/>
      <c r="G8" s="52"/>
    </row>
    <row r="9" spans="1:8" ht="17">
      <c r="A9" s="57"/>
      <c r="B9" s="69" t="s">
        <v>695</v>
      </c>
      <c r="C9" s="51" t="s">
        <v>696</v>
      </c>
      <c r="D9" s="51"/>
      <c r="E9" s="652">
        <v>1800</v>
      </c>
      <c r="F9" s="653">
        <f>+E9*D9</f>
        <v>0</v>
      </c>
      <c r="G9" s="52"/>
    </row>
    <row r="10" spans="1:8" ht="17">
      <c r="A10" s="57"/>
      <c r="B10" s="69" t="s">
        <v>697</v>
      </c>
      <c r="C10" s="51" t="s">
        <v>696</v>
      </c>
      <c r="D10" s="51"/>
      <c r="E10" s="652">
        <v>1500</v>
      </c>
      <c r="F10" s="653">
        <f t="shared" ref="F10:F15" si="0">+E10*D10</f>
        <v>0</v>
      </c>
      <c r="G10" s="52"/>
    </row>
    <row r="11" spans="1:8" ht="17">
      <c r="A11" s="57"/>
      <c r="B11" s="69" t="s">
        <v>698</v>
      </c>
      <c r="C11" s="51" t="s">
        <v>696</v>
      </c>
      <c r="D11" s="51"/>
      <c r="E11" s="652">
        <v>1000</v>
      </c>
      <c r="F11" s="653">
        <f t="shared" si="0"/>
        <v>0</v>
      </c>
      <c r="G11" s="52"/>
    </row>
    <row r="12" spans="1:8" ht="17">
      <c r="A12" s="57"/>
      <c r="B12" s="69" t="s">
        <v>699</v>
      </c>
      <c r="C12" s="51" t="s">
        <v>696</v>
      </c>
      <c r="D12" s="51"/>
      <c r="E12" s="652">
        <v>900</v>
      </c>
      <c r="F12" s="653">
        <f t="shared" si="0"/>
        <v>0</v>
      </c>
      <c r="G12" s="52"/>
    </row>
    <row r="13" spans="1:8" ht="17">
      <c r="A13" s="57"/>
      <c r="B13" s="69" t="s">
        <v>700</v>
      </c>
      <c r="C13" s="51" t="s">
        <v>696</v>
      </c>
      <c r="D13" s="51"/>
      <c r="E13" s="652">
        <v>1100</v>
      </c>
      <c r="F13" s="653">
        <f t="shared" si="0"/>
        <v>0</v>
      </c>
      <c r="G13" s="52"/>
    </row>
    <row r="14" spans="1:8" ht="17">
      <c r="A14" s="57"/>
      <c r="B14" s="69" t="s">
        <v>701</v>
      </c>
      <c r="C14" s="51" t="s">
        <v>696</v>
      </c>
      <c r="D14" s="51"/>
      <c r="E14" s="652">
        <v>2500</v>
      </c>
      <c r="F14" s="653">
        <f t="shared" si="0"/>
        <v>0</v>
      </c>
      <c r="G14" s="52"/>
    </row>
    <row r="15" spans="1:8" ht="17">
      <c r="A15" s="57"/>
      <c r="B15" s="69" t="s">
        <v>702</v>
      </c>
      <c r="C15" s="51" t="s">
        <v>696</v>
      </c>
      <c r="D15" s="51"/>
      <c r="E15" s="652">
        <v>1000</v>
      </c>
      <c r="F15" s="653">
        <f t="shared" si="0"/>
        <v>0</v>
      </c>
      <c r="G15" s="52"/>
    </row>
    <row r="16" spans="1:8" ht="34">
      <c r="A16" s="57"/>
      <c r="B16" s="69" t="s">
        <v>703</v>
      </c>
      <c r="C16" s="51"/>
      <c r="D16" s="51"/>
      <c r="E16" s="652"/>
      <c r="F16" s="653"/>
      <c r="G16" s="52"/>
    </row>
    <row r="17" spans="1:8" s="40" customFormat="1" ht="34">
      <c r="A17" s="57">
        <v>2</v>
      </c>
      <c r="B17" s="658" t="s">
        <v>711</v>
      </c>
      <c r="C17" s="50"/>
      <c r="D17" s="50"/>
      <c r="E17" s="654"/>
      <c r="F17" s="655"/>
      <c r="G17" s="71"/>
      <c r="H17" s="30" t="s">
        <v>763</v>
      </c>
    </row>
    <row r="18" spans="1:8" ht="17" thickBot="1">
      <c r="A18" s="44"/>
      <c r="B18" s="46"/>
      <c r="C18" s="45"/>
      <c r="D18" s="45"/>
      <c r="E18" s="656"/>
      <c r="F18" s="657"/>
      <c r="G18" s="47"/>
    </row>
    <row r="19" spans="1:8" s="48" customFormat="1" ht="36.75" customHeight="1" thickTop="1">
      <c r="E19" s="1088" t="s">
        <v>765</v>
      </c>
      <c r="F19" s="1088"/>
      <c r="G19" s="1088"/>
      <c r="H19" s="68"/>
    </row>
    <row r="20" spans="1:8">
      <c r="B20" s="1085"/>
      <c r="C20" s="1085"/>
      <c r="D20" s="1085"/>
      <c r="E20" s="1085"/>
      <c r="F20" s="920"/>
      <c r="G20" s="920"/>
    </row>
    <row r="21" spans="1:8">
      <c r="A21" s="1086"/>
      <c r="B21" s="1085"/>
      <c r="C21" s="1085"/>
      <c r="D21" s="1085"/>
      <c r="E21" s="1085"/>
    </row>
    <row r="22" spans="1:8">
      <c r="A22" s="40"/>
    </row>
  </sheetData>
  <mergeCells count="9">
    <mergeCell ref="B20:E20"/>
    <mergeCell ref="F20:G20"/>
    <mergeCell ref="A21:E21"/>
    <mergeCell ref="A1:B1"/>
    <mergeCell ref="A2:B2"/>
    <mergeCell ref="A3:G3"/>
    <mergeCell ref="A4:G4"/>
    <mergeCell ref="F5:G5"/>
    <mergeCell ref="E19:G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110"/>
  <sheetViews>
    <sheetView view="pageLayout" topLeftCell="A18" zoomScale="95" zoomScaleNormal="115" zoomScalePageLayoutView="95" workbookViewId="0">
      <selection activeCell="E1" sqref="E1:E1048576"/>
    </sheetView>
  </sheetViews>
  <sheetFormatPr baseColWidth="10" defaultColWidth="9" defaultRowHeight="15"/>
  <cols>
    <col min="1" max="1" width="4.6640625" style="20" customWidth="1"/>
    <col min="2" max="2" width="34.5" style="20" customWidth="1"/>
    <col min="3" max="3" width="8.5" style="20" bestFit="1" customWidth="1"/>
    <col min="4" max="4" width="9.1640625" style="20" bestFit="1" customWidth="1"/>
    <col min="5" max="5" width="10" style="20" customWidth="1"/>
    <col min="6" max="7" width="8.1640625" style="164" customWidth="1"/>
    <col min="8" max="8" width="9.1640625" style="164" bestFit="1" customWidth="1"/>
    <col min="9" max="9" width="8.1640625" style="20" customWidth="1"/>
    <col min="10" max="10" width="25.33203125" style="20" customWidth="1"/>
    <col min="11" max="11" width="10.1640625" style="20" customWidth="1"/>
    <col min="12" max="15" width="9" style="20"/>
    <col min="16" max="16" width="10.1640625" style="20" customWidth="1"/>
    <col min="17" max="16384" width="9" style="20"/>
  </cols>
  <sheetData>
    <row r="1" spans="1:15">
      <c r="A1" s="894" t="s">
        <v>0</v>
      </c>
      <c r="B1" s="894"/>
      <c r="C1" s="28"/>
      <c r="D1" s="28"/>
      <c r="E1" s="28"/>
      <c r="F1" s="160"/>
      <c r="G1" s="160"/>
      <c r="H1" s="895" t="s">
        <v>1</v>
      </c>
      <c r="I1" s="895"/>
    </row>
    <row r="2" spans="1:15">
      <c r="A2" s="896" t="s">
        <v>351</v>
      </c>
      <c r="B2" s="896"/>
      <c r="C2" s="28"/>
      <c r="D2" s="28"/>
      <c r="E2" s="28"/>
      <c r="F2" s="160"/>
      <c r="G2" s="160"/>
      <c r="H2" s="161"/>
      <c r="I2" s="29"/>
    </row>
    <row r="3" spans="1:15" ht="26.25" customHeight="1">
      <c r="A3" s="897" t="s">
        <v>641</v>
      </c>
      <c r="B3" s="897"/>
      <c r="C3" s="897"/>
      <c r="D3" s="897"/>
      <c r="E3" s="897"/>
      <c r="F3" s="897"/>
      <c r="G3" s="897"/>
      <c r="H3" s="897"/>
      <c r="I3" s="897"/>
    </row>
    <row r="4" spans="1:15" ht="26.25" customHeight="1">
      <c r="A4" s="899" t="s">
        <v>546</v>
      </c>
      <c r="B4" s="899"/>
      <c r="C4" s="899"/>
      <c r="D4" s="899"/>
      <c r="E4" s="899"/>
      <c r="F4" s="899"/>
      <c r="G4" s="899"/>
      <c r="H4" s="899"/>
      <c r="I4" s="899"/>
    </row>
    <row r="5" spans="1:15" ht="16" thickBot="1">
      <c r="A5" s="31"/>
      <c r="B5" s="31"/>
      <c r="C5" s="31"/>
      <c r="D5" s="31"/>
      <c r="E5" s="31"/>
      <c r="F5" s="162"/>
      <c r="G5" s="162"/>
      <c r="H5" s="162"/>
      <c r="I5" s="32" t="s">
        <v>2</v>
      </c>
    </row>
    <row r="6" spans="1:15" ht="35.25" customHeight="1">
      <c r="A6" s="257" t="s">
        <v>3</v>
      </c>
      <c r="B6" s="258" t="s">
        <v>4</v>
      </c>
      <c r="C6" s="258" t="s">
        <v>5</v>
      </c>
      <c r="D6" s="258" t="s">
        <v>819</v>
      </c>
      <c r="E6" s="258" t="s">
        <v>820</v>
      </c>
      <c r="F6" s="279" t="s">
        <v>821</v>
      </c>
      <c r="G6" s="279" t="s">
        <v>822</v>
      </c>
      <c r="H6" s="725" t="s">
        <v>13</v>
      </c>
      <c r="I6" s="726" t="s">
        <v>14</v>
      </c>
    </row>
    <row r="7" spans="1:15" ht="25.5" customHeight="1">
      <c r="A7" s="506" t="s">
        <v>15</v>
      </c>
      <c r="B7" s="507" t="s">
        <v>16</v>
      </c>
      <c r="C7" s="508"/>
      <c r="D7" s="731"/>
      <c r="E7" s="731"/>
      <c r="F7" s="731"/>
      <c r="G7" s="731"/>
      <c r="H7" s="509"/>
      <c r="I7" s="510"/>
    </row>
    <row r="8" spans="1:15" ht="28.5" customHeight="1">
      <c r="A8" s="226" t="s">
        <v>17</v>
      </c>
      <c r="B8" s="278" t="s">
        <v>258</v>
      </c>
      <c r="C8" s="186"/>
      <c r="D8" s="260"/>
      <c r="E8" s="260"/>
      <c r="F8" s="260"/>
      <c r="G8" s="260"/>
      <c r="H8" s="272"/>
      <c r="I8" s="220"/>
    </row>
    <row r="9" spans="1:15" ht="94.5" customHeight="1">
      <c r="A9" s="264" t="s">
        <v>19</v>
      </c>
      <c r="B9" s="265" t="s">
        <v>756</v>
      </c>
      <c r="C9" s="183" t="s">
        <v>21</v>
      </c>
      <c r="D9" s="260">
        <f>SUM(D10:D14)</f>
        <v>2068</v>
      </c>
      <c r="E9" s="260">
        <f t="shared" ref="E9:G9" si="0">SUM(E10:E14)</f>
        <v>1218</v>
      </c>
      <c r="F9" s="260">
        <f t="shared" si="0"/>
        <v>424</v>
      </c>
      <c r="G9" s="260">
        <f t="shared" si="0"/>
        <v>371</v>
      </c>
      <c r="H9" s="272">
        <f>SUM(D9:G9)</f>
        <v>4081</v>
      </c>
      <c r="I9" s="219"/>
    </row>
    <row r="10" spans="1:15" s="514" customFormat="1" ht="28">
      <c r="A10" s="511" t="s">
        <v>116</v>
      </c>
      <c r="B10" s="215" t="s">
        <v>611</v>
      </c>
      <c r="C10" s="183" t="s">
        <v>21</v>
      </c>
      <c r="D10" s="732"/>
      <c r="E10" s="732"/>
      <c r="F10" s="732"/>
      <c r="G10" s="732"/>
      <c r="H10" s="512"/>
      <c r="I10" s="513"/>
    </row>
    <row r="11" spans="1:15" ht="36" customHeight="1">
      <c r="A11" s="264" t="s">
        <v>123</v>
      </c>
      <c r="B11" s="215" t="s">
        <v>823</v>
      </c>
      <c r="C11" s="183" t="s">
        <v>21</v>
      </c>
      <c r="D11" s="733">
        <v>472</v>
      </c>
      <c r="E11" s="733">
        <f>207+14</f>
        <v>221</v>
      </c>
      <c r="F11" s="733">
        <v>68</v>
      </c>
      <c r="G11" s="733">
        <v>61</v>
      </c>
      <c r="H11" s="266">
        <f>D11+E11+F11+G11</f>
        <v>822</v>
      </c>
      <c r="I11" s="219"/>
      <c r="O11" s="727"/>
    </row>
    <row r="12" spans="1:15" ht="28">
      <c r="A12" s="264" t="s">
        <v>612</v>
      </c>
      <c r="B12" s="215" t="s">
        <v>824</v>
      </c>
      <c r="C12" s="183" t="s">
        <v>21</v>
      </c>
      <c r="D12" s="733">
        <v>478</v>
      </c>
      <c r="E12" s="733">
        <v>286</v>
      </c>
      <c r="F12" s="733">
        <v>84</v>
      </c>
      <c r="G12" s="733">
        <v>78</v>
      </c>
      <c r="H12" s="266">
        <f t="shared" ref="H12:H75" si="1">D12+E12+F12+G12</f>
        <v>926</v>
      </c>
      <c r="I12" s="219"/>
    </row>
    <row r="13" spans="1:15" ht="28">
      <c r="A13" s="264" t="s">
        <v>613</v>
      </c>
      <c r="B13" s="215" t="s">
        <v>825</v>
      </c>
      <c r="C13" s="183" t="s">
        <v>21</v>
      </c>
      <c r="D13" s="733">
        <v>601</v>
      </c>
      <c r="E13" s="733">
        <f>343+18+37</f>
        <v>398</v>
      </c>
      <c r="F13" s="733">
        <v>129</v>
      </c>
      <c r="G13" s="733">
        <v>112</v>
      </c>
      <c r="H13" s="266">
        <f t="shared" si="1"/>
        <v>1240</v>
      </c>
      <c r="I13" s="219"/>
    </row>
    <row r="14" spans="1:15" ht="28">
      <c r="A14" s="264" t="s">
        <v>614</v>
      </c>
      <c r="B14" s="215" t="s">
        <v>826</v>
      </c>
      <c r="C14" s="183" t="s">
        <v>21</v>
      </c>
      <c r="D14" s="733">
        <v>517</v>
      </c>
      <c r="E14" s="733">
        <f>280+33</f>
        <v>313</v>
      </c>
      <c r="F14" s="733">
        <v>143</v>
      </c>
      <c r="G14" s="733">
        <v>120</v>
      </c>
      <c r="H14" s="266">
        <f t="shared" si="1"/>
        <v>1093</v>
      </c>
      <c r="I14" s="219"/>
    </row>
    <row r="15" spans="1:15">
      <c r="A15" s="264" t="s">
        <v>615</v>
      </c>
      <c r="B15" s="215"/>
      <c r="C15" s="183"/>
      <c r="D15" s="733"/>
      <c r="E15" s="733"/>
      <c r="F15" s="733"/>
      <c r="G15" s="733"/>
      <c r="H15" s="266">
        <f t="shared" si="1"/>
        <v>0</v>
      </c>
      <c r="I15" s="219"/>
    </row>
    <row r="16" spans="1:15" ht="33" customHeight="1">
      <c r="A16" s="264" t="s">
        <v>757</v>
      </c>
      <c r="B16" s="215" t="s">
        <v>610</v>
      </c>
      <c r="C16" s="183" t="s">
        <v>21</v>
      </c>
      <c r="D16" s="733">
        <f>D17+D18+D19+D20+D21+D22</f>
        <v>320</v>
      </c>
      <c r="E16" s="732">
        <f>E17+E18+E19+E20+E21+E22</f>
        <v>153</v>
      </c>
      <c r="F16" s="732">
        <f>F17+F18+F19+F20+F21+F22</f>
        <v>63</v>
      </c>
      <c r="G16" s="732">
        <f>G17+G18+G19+G20+G21+G22</f>
        <v>48</v>
      </c>
      <c r="H16" s="266">
        <f t="shared" si="1"/>
        <v>584</v>
      </c>
      <c r="I16" s="219"/>
    </row>
    <row r="17" spans="1:11" s="514" customFormat="1">
      <c r="A17" s="511"/>
      <c r="B17" s="280" t="s">
        <v>605</v>
      </c>
      <c r="C17" s="183" t="s">
        <v>21</v>
      </c>
      <c r="D17" s="732">
        <v>1</v>
      </c>
      <c r="E17" s="732">
        <v>2</v>
      </c>
      <c r="F17" s="732">
        <v>1</v>
      </c>
      <c r="G17" s="732">
        <v>1</v>
      </c>
      <c r="H17" s="266">
        <f t="shared" si="1"/>
        <v>5</v>
      </c>
      <c r="I17" s="513"/>
    </row>
    <row r="18" spans="1:11" s="514" customFormat="1" ht="28">
      <c r="A18" s="511"/>
      <c r="B18" s="280" t="s">
        <v>606</v>
      </c>
      <c r="C18" s="183" t="s">
        <v>21</v>
      </c>
      <c r="D18" s="732">
        <v>177</v>
      </c>
      <c r="E18" s="732">
        <v>90</v>
      </c>
      <c r="F18" s="732">
        <v>35</v>
      </c>
      <c r="G18" s="732">
        <v>25</v>
      </c>
      <c r="H18" s="266">
        <f t="shared" si="1"/>
        <v>327</v>
      </c>
      <c r="I18" s="513"/>
    </row>
    <row r="19" spans="1:11" ht="28">
      <c r="A19" s="264"/>
      <c r="B19" s="280" t="s">
        <v>608</v>
      </c>
      <c r="C19" s="183" t="s">
        <v>21</v>
      </c>
      <c r="D19" s="733">
        <v>4</v>
      </c>
      <c r="E19" s="733">
        <v>3</v>
      </c>
      <c r="F19" s="733">
        <v>2</v>
      </c>
      <c r="G19" s="733">
        <v>2</v>
      </c>
      <c r="H19" s="266">
        <f t="shared" si="1"/>
        <v>11</v>
      </c>
      <c r="I19" s="219"/>
    </row>
    <row r="20" spans="1:11" s="514" customFormat="1" ht="28">
      <c r="A20" s="511"/>
      <c r="B20" s="280" t="s">
        <v>607</v>
      </c>
      <c r="C20" s="183" t="s">
        <v>21</v>
      </c>
      <c r="D20" s="732">
        <v>102</v>
      </c>
      <c r="E20" s="732">
        <v>50</v>
      </c>
      <c r="F20" s="732">
        <v>20</v>
      </c>
      <c r="G20" s="732">
        <v>16</v>
      </c>
      <c r="H20" s="266">
        <f t="shared" si="1"/>
        <v>188</v>
      </c>
      <c r="I20" s="513"/>
    </row>
    <row r="21" spans="1:11" s="514" customFormat="1" ht="28">
      <c r="A21" s="511"/>
      <c r="B21" s="280" t="s">
        <v>609</v>
      </c>
      <c r="C21" s="183" t="s">
        <v>21</v>
      </c>
      <c r="D21" s="732">
        <v>3</v>
      </c>
      <c r="E21" s="732">
        <v>3</v>
      </c>
      <c r="F21" s="732">
        <v>2</v>
      </c>
      <c r="G21" s="732">
        <v>2</v>
      </c>
      <c r="H21" s="266">
        <f t="shared" si="1"/>
        <v>10</v>
      </c>
      <c r="I21" s="513"/>
    </row>
    <row r="22" spans="1:11" s="514" customFormat="1">
      <c r="A22" s="511"/>
      <c r="B22" s="280" t="s">
        <v>604</v>
      </c>
      <c r="C22" s="183" t="s">
        <v>21</v>
      </c>
      <c r="D22" s="732">
        <v>33</v>
      </c>
      <c r="E22" s="732">
        <v>5</v>
      </c>
      <c r="F22" s="732">
        <v>3</v>
      </c>
      <c r="G22" s="732">
        <v>2</v>
      </c>
      <c r="H22" s="266">
        <f t="shared" si="1"/>
        <v>43</v>
      </c>
      <c r="I22" s="513"/>
    </row>
    <row r="23" spans="1:11" ht="76.5" customHeight="1">
      <c r="A23" s="741" t="s">
        <v>28</v>
      </c>
      <c r="B23" s="742" t="s">
        <v>640</v>
      </c>
      <c r="C23" s="743"/>
      <c r="D23" s="744">
        <f>D26+D28+D29+D30+D31</f>
        <v>641</v>
      </c>
      <c r="E23" s="744">
        <f t="shared" ref="E23:H23" si="2">E26+E28+E29+E30+E31</f>
        <v>207</v>
      </c>
      <c r="F23" s="744">
        <f t="shared" si="2"/>
        <v>108</v>
      </c>
      <c r="G23" s="744">
        <f t="shared" si="2"/>
        <v>100</v>
      </c>
      <c r="H23" s="745">
        <f t="shared" si="2"/>
        <v>1056</v>
      </c>
      <c r="I23" s="746"/>
      <c r="J23" s="20" t="s">
        <v>827</v>
      </c>
      <c r="K23" s="20" t="s">
        <v>829</v>
      </c>
    </row>
    <row r="24" spans="1:11" hidden="1">
      <c r="A24" s="747"/>
      <c r="B24" s="748" t="s">
        <v>391</v>
      </c>
      <c r="C24" s="743" t="s">
        <v>21</v>
      </c>
      <c r="D24" s="744"/>
      <c r="E24" s="744"/>
      <c r="F24" s="744"/>
      <c r="G24" s="744"/>
      <c r="H24" s="749">
        <f t="shared" si="1"/>
        <v>0</v>
      </c>
      <c r="I24" s="746"/>
      <c r="J24" s="300"/>
    </row>
    <row r="25" spans="1:11" ht="28" hidden="1">
      <c r="A25" s="747"/>
      <c r="B25" s="748" t="s">
        <v>392</v>
      </c>
      <c r="C25" s="743" t="s">
        <v>21</v>
      </c>
      <c r="D25" s="744"/>
      <c r="E25" s="744"/>
      <c r="F25" s="744"/>
      <c r="G25" s="744"/>
      <c r="H25" s="749">
        <f t="shared" si="1"/>
        <v>0</v>
      </c>
      <c r="I25" s="746"/>
      <c r="J25" s="300"/>
    </row>
    <row r="26" spans="1:11">
      <c r="A26" s="747"/>
      <c r="B26" s="748" t="s">
        <v>390</v>
      </c>
      <c r="C26" s="743" t="s">
        <v>21</v>
      </c>
      <c r="D26" s="744">
        <v>180</v>
      </c>
      <c r="E26" s="744">
        <v>40</v>
      </c>
      <c r="F26" s="744">
        <v>30</v>
      </c>
      <c r="G26" s="744">
        <v>30</v>
      </c>
      <c r="H26" s="749">
        <f t="shared" si="1"/>
        <v>280</v>
      </c>
      <c r="I26" s="746"/>
      <c r="J26" s="20" t="s">
        <v>832</v>
      </c>
      <c r="K26" s="661" t="s">
        <v>833</v>
      </c>
    </row>
    <row r="27" spans="1:11" ht="28">
      <c r="A27" s="747"/>
      <c r="B27" s="748" t="s">
        <v>389</v>
      </c>
      <c r="C27" s="743" t="s">
        <v>21</v>
      </c>
      <c r="D27" s="744"/>
      <c r="E27" s="744"/>
      <c r="F27" s="744"/>
      <c r="G27" s="744"/>
      <c r="H27" s="749">
        <f t="shared" si="1"/>
        <v>0</v>
      </c>
      <c r="I27" s="746"/>
    </row>
    <row r="28" spans="1:11">
      <c r="A28" s="747"/>
      <c r="B28" s="748" t="s">
        <v>388</v>
      </c>
      <c r="C28" s="743" t="s">
        <v>21</v>
      </c>
      <c r="D28" s="744">
        <v>380</v>
      </c>
      <c r="E28" s="744">
        <v>120</v>
      </c>
      <c r="F28" s="744">
        <v>50</v>
      </c>
      <c r="G28" s="744">
        <v>45</v>
      </c>
      <c r="H28" s="749">
        <f t="shared" si="1"/>
        <v>595</v>
      </c>
      <c r="I28" s="746"/>
      <c r="J28" s="661" t="s">
        <v>834</v>
      </c>
    </row>
    <row r="29" spans="1:11">
      <c r="A29" s="747"/>
      <c r="B29" s="748" t="s">
        <v>387</v>
      </c>
      <c r="C29" s="743" t="s">
        <v>21</v>
      </c>
      <c r="D29" s="744">
        <v>14</v>
      </c>
      <c r="E29" s="744">
        <v>10</v>
      </c>
      <c r="F29" s="744">
        <v>5</v>
      </c>
      <c r="G29" s="744">
        <v>4</v>
      </c>
      <c r="H29" s="749">
        <f t="shared" si="1"/>
        <v>33</v>
      </c>
      <c r="I29" s="746"/>
      <c r="J29" s="20" t="s">
        <v>831</v>
      </c>
      <c r="K29" s="739"/>
    </row>
    <row r="30" spans="1:11">
      <c r="A30" s="747"/>
      <c r="B30" s="748" t="s">
        <v>386</v>
      </c>
      <c r="C30" s="743" t="s">
        <v>21</v>
      </c>
      <c r="D30" s="744">
        <v>42</v>
      </c>
      <c r="E30" s="744">
        <v>22</v>
      </c>
      <c r="F30" s="744">
        <v>15</v>
      </c>
      <c r="G30" s="744">
        <v>14</v>
      </c>
      <c r="H30" s="749">
        <f t="shared" si="1"/>
        <v>93</v>
      </c>
      <c r="I30" s="746"/>
      <c r="J30" s="20" t="s">
        <v>831</v>
      </c>
    </row>
    <row r="31" spans="1:11">
      <c r="A31" s="747"/>
      <c r="B31" s="748" t="s">
        <v>385</v>
      </c>
      <c r="C31" s="743" t="s">
        <v>21</v>
      </c>
      <c r="D31" s="744">
        <v>25</v>
      </c>
      <c r="E31" s="744">
        <v>15</v>
      </c>
      <c r="F31" s="744">
        <v>8</v>
      </c>
      <c r="G31" s="744">
        <v>7</v>
      </c>
      <c r="H31" s="749">
        <f t="shared" si="1"/>
        <v>55</v>
      </c>
      <c r="I31" s="746"/>
      <c r="J31" s="20" t="s">
        <v>831</v>
      </c>
    </row>
    <row r="32" spans="1:11" ht="65.25" customHeight="1">
      <c r="A32" s="267" t="s">
        <v>30</v>
      </c>
      <c r="B32" s="268" t="s">
        <v>828</v>
      </c>
      <c r="C32" s="183" t="s">
        <v>21</v>
      </c>
      <c r="D32" s="733">
        <v>500</v>
      </c>
      <c r="E32" s="733">
        <v>320</v>
      </c>
      <c r="F32" s="733">
        <v>130</v>
      </c>
      <c r="G32" s="733">
        <v>120</v>
      </c>
      <c r="H32" s="266">
        <f t="shared" si="1"/>
        <v>1070</v>
      </c>
      <c r="I32" s="219"/>
    </row>
    <row r="33" spans="1:10" ht="61.5" hidden="1" customHeight="1">
      <c r="A33" s="407"/>
      <c r="B33" s="408" t="s">
        <v>394</v>
      </c>
      <c r="C33" s="409"/>
      <c r="D33" s="734"/>
      <c r="E33" s="734"/>
      <c r="F33" s="734"/>
      <c r="G33" s="734"/>
      <c r="H33" s="266">
        <f t="shared" si="1"/>
        <v>0</v>
      </c>
      <c r="I33" s="410"/>
      <c r="J33" s="300"/>
    </row>
    <row r="34" spans="1:10" ht="61.5" customHeight="1">
      <c r="A34" s="267"/>
      <c r="B34" s="215" t="s">
        <v>393</v>
      </c>
      <c r="C34" s="183"/>
      <c r="D34" s="733">
        <v>500</v>
      </c>
      <c r="E34" s="733">
        <v>320</v>
      </c>
      <c r="F34" s="733">
        <v>130</v>
      </c>
      <c r="G34" s="733">
        <v>120</v>
      </c>
      <c r="H34" s="266">
        <f t="shared" si="1"/>
        <v>1070</v>
      </c>
      <c r="I34" s="219"/>
    </row>
    <row r="35" spans="1:10" ht="96.75" customHeight="1">
      <c r="A35" s="267" t="s">
        <v>32</v>
      </c>
      <c r="B35" s="265" t="s">
        <v>580</v>
      </c>
      <c r="C35" s="269" t="s">
        <v>21</v>
      </c>
      <c r="D35" s="735">
        <f>+D9-D23+D32</f>
        <v>1927</v>
      </c>
      <c r="E35" s="735">
        <v>1183</v>
      </c>
      <c r="F35" s="735">
        <v>421</v>
      </c>
      <c r="G35" s="735">
        <v>395</v>
      </c>
      <c r="H35" s="266">
        <f t="shared" si="1"/>
        <v>3926</v>
      </c>
      <c r="I35" s="271"/>
    </row>
    <row r="36" spans="1:10" ht="28.5" customHeight="1">
      <c r="A36" s="506" t="s">
        <v>38</v>
      </c>
      <c r="B36" s="507" t="s">
        <v>259</v>
      </c>
      <c r="C36" s="508"/>
      <c r="D36" s="731"/>
      <c r="E36" s="731"/>
      <c r="F36" s="731"/>
      <c r="G36" s="731"/>
      <c r="H36" s="266">
        <f t="shared" si="1"/>
        <v>0</v>
      </c>
      <c r="I36" s="510"/>
    </row>
    <row r="37" spans="1:10" ht="74.25" customHeight="1">
      <c r="A37" s="264" t="s">
        <v>19</v>
      </c>
      <c r="B37" s="736" t="s">
        <v>586</v>
      </c>
      <c r="C37" s="183" t="s">
        <v>21</v>
      </c>
      <c r="D37" s="260">
        <f>SUM(D38:D41)</f>
        <v>3</v>
      </c>
      <c r="E37" s="260">
        <f t="shared" ref="E37:G37" si="3">SUM(E38:E48)</f>
        <v>0</v>
      </c>
      <c r="F37" s="260">
        <f t="shared" si="3"/>
        <v>2</v>
      </c>
      <c r="G37" s="260">
        <f t="shared" si="3"/>
        <v>0</v>
      </c>
      <c r="H37" s="266">
        <f t="shared" si="1"/>
        <v>5</v>
      </c>
      <c r="I37" s="729">
        <f t="shared" ref="I37" si="4">SUM(I38:I48)</f>
        <v>0</v>
      </c>
      <c r="J37" s="20" t="s">
        <v>830</v>
      </c>
    </row>
    <row r="38" spans="1:10" ht="28">
      <c r="A38" s="264" t="s">
        <v>116</v>
      </c>
      <c r="B38" s="215" t="s">
        <v>585</v>
      </c>
      <c r="C38" s="183" t="s">
        <v>21</v>
      </c>
      <c r="D38" s="733">
        <v>2</v>
      </c>
      <c r="E38" s="733">
        <v>0</v>
      </c>
      <c r="F38" s="733">
        <v>1</v>
      </c>
      <c r="G38" s="733">
        <v>0</v>
      </c>
      <c r="H38" s="266">
        <f t="shared" si="1"/>
        <v>3</v>
      </c>
      <c r="I38" s="728"/>
    </row>
    <row r="39" spans="1:10" ht="39" customHeight="1">
      <c r="A39" s="264" t="s">
        <v>123</v>
      </c>
      <c r="B39" s="215" t="s">
        <v>583</v>
      </c>
      <c r="C39" s="183" t="s">
        <v>21</v>
      </c>
      <c r="D39" s="733">
        <v>1</v>
      </c>
      <c r="E39" s="733">
        <v>0</v>
      </c>
      <c r="F39" s="733">
        <v>0</v>
      </c>
      <c r="G39" s="733">
        <v>0</v>
      </c>
      <c r="H39" s="266">
        <f t="shared" si="1"/>
        <v>1</v>
      </c>
      <c r="I39" s="219"/>
    </row>
    <row r="40" spans="1:10" ht="47.25" customHeight="1">
      <c r="A40" s="264" t="s">
        <v>612</v>
      </c>
      <c r="B40" s="215" t="s">
        <v>582</v>
      </c>
      <c r="C40" s="183" t="s">
        <v>21</v>
      </c>
      <c r="D40" s="733">
        <v>0</v>
      </c>
      <c r="E40" s="733">
        <v>0</v>
      </c>
      <c r="F40" s="733">
        <v>0</v>
      </c>
      <c r="G40" s="733">
        <v>0</v>
      </c>
      <c r="H40" s="266">
        <f t="shared" si="1"/>
        <v>0</v>
      </c>
      <c r="I40" s="219"/>
    </row>
    <row r="41" spans="1:10" ht="41.25" customHeight="1">
      <c r="A41" s="264" t="s">
        <v>614</v>
      </c>
      <c r="B41" s="215" t="s">
        <v>584</v>
      </c>
      <c r="C41" s="183" t="s">
        <v>21</v>
      </c>
      <c r="D41" s="733">
        <v>0</v>
      </c>
      <c r="E41" s="733">
        <v>0</v>
      </c>
      <c r="F41" s="733">
        <v>0</v>
      </c>
      <c r="G41" s="733">
        <v>0</v>
      </c>
      <c r="H41" s="266">
        <f t="shared" si="1"/>
        <v>0</v>
      </c>
      <c r="I41" s="219"/>
    </row>
    <row r="42" spans="1:10" ht="33" customHeight="1">
      <c r="A42" s="264" t="s">
        <v>614</v>
      </c>
      <c r="B42" s="215" t="s">
        <v>610</v>
      </c>
      <c r="C42" s="183" t="s">
        <v>21</v>
      </c>
      <c r="D42" s="733"/>
      <c r="E42" s="733"/>
      <c r="F42" s="733"/>
      <c r="G42" s="733"/>
      <c r="H42" s="266">
        <f t="shared" si="1"/>
        <v>0</v>
      </c>
      <c r="I42" s="219"/>
    </row>
    <row r="43" spans="1:10" s="514" customFormat="1">
      <c r="A43" s="511"/>
      <c r="B43" s="280" t="s">
        <v>605</v>
      </c>
      <c r="C43" s="183" t="s">
        <v>21</v>
      </c>
      <c r="D43" s="733">
        <v>0</v>
      </c>
      <c r="E43" s="733">
        <v>0</v>
      </c>
      <c r="F43" s="733">
        <v>0</v>
      </c>
      <c r="G43" s="733">
        <v>0</v>
      </c>
      <c r="H43" s="266">
        <f t="shared" si="1"/>
        <v>0</v>
      </c>
      <c r="I43" s="513"/>
    </row>
    <row r="44" spans="1:10" s="514" customFormat="1" ht="28">
      <c r="A44" s="511"/>
      <c r="B44" s="280" t="s">
        <v>606</v>
      </c>
      <c r="C44" s="183" t="s">
        <v>21</v>
      </c>
      <c r="D44" s="732">
        <v>3</v>
      </c>
      <c r="E44" s="733">
        <v>0</v>
      </c>
      <c r="F44" s="732">
        <v>1</v>
      </c>
      <c r="G44" s="733">
        <v>0</v>
      </c>
      <c r="H44" s="266">
        <f t="shared" si="1"/>
        <v>4</v>
      </c>
      <c r="I44" s="513"/>
    </row>
    <row r="45" spans="1:10" ht="28">
      <c r="A45" s="264"/>
      <c r="B45" s="280" t="s">
        <v>608</v>
      </c>
      <c r="C45" s="183" t="s">
        <v>21</v>
      </c>
      <c r="D45" s="733">
        <v>0</v>
      </c>
      <c r="E45" s="733">
        <v>0</v>
      </c>
      <c r="F45" s="733">
        <v>0</v>
      </c>
      <c r="G45" s="733">
        <v>0</v>
      </c>
      <c r="H45" s="266">
        <f t="shared" si="1"/>
        <v>0</v>
      </c>
      <c r="I45" s="219"/>
    </row>
    <row r="46" spans="1:10" s="514" customFormat="1" ht="28">
      <c r="A46" s="511"/>
      <c r="B46" s="280" t="s">
        <v>607</v>
      </c>
      <c r="C46" s="183" t="s">
        <v>21</v>
      </c>
      <c r="D46" s="733">
        <v>0</v>
      </c>
      <c r="E46" s="733">
        <v>0</v>
      </c>
      <c r="F46" s="733">
        <v>0</v>
      </c>
      <c r="G46" s="733">
        <v>0</v>
      </c>
      <c r="H46" s="266">
        <f t="shared" si="1"/>
        <v>0</v>
      </c>
      <c r="I46" s="513"/>
    </row>
    <row r="47" spans="1:10" s="514" customFormat="1" ht="28">
      <c r="A47" s="511"/>
      <c r="B47" s="280" t="s">
        <v>609</v>
      </c>
      <c r="C47" s="183" t="s">
        <v>21</v>
      </c>
      <c r="D47" s="733">
        <v>0</v>
      </c>
      <c r="E47" s="733">
        <v>0</v>
      </c>
      <c r="F47" s="733">
        <v>0</v>
      </c>
      <c r="G47" s="733">
        <v>0</v>
      </c>
      <c r="H47" s="266">
        <f t="shared" si="1"/>
        <v>0</v>
      </c>
      <c r="I47" s="513"/>
    </row>
    <row r="48" spans="1:10" s="514" customFormat="1">
      <c r="A48" s="511"/>
      <c r="B48" s="280" t="s">
        <v>604</v>
      </c>
      <c r="C48" s="183" t="s">
        <v>21</v>
      </c>
      <c r="D48" s="733">
        <v>0</v>
      </c>
      <c r="E48" s="733">
        <v>0</v>
      </c>
      <c r="F48" s="733">
        <v>0</v>
      </c>
      <c r="G48" s="733">
        <v>0</v>
      </c>
      <c r="H48" s="266">
        <f t="shared" si="1"/>
        <v>0</v>
      </c>
      <c r="I48" s="513"/>
    </row>
    <row r="49" spans="1:9" ht="57" customHeight="1">
      <c r="A49" s="267" t="s">
        <v>28</v>
      </c>
      <c r="B49" s="265" t="s">
        <v>642</v>
      </c>
      <c r="C49" s="183"/>
      <c r="D49" s="733">
        <f>SUM(D50:D53)</f>
        <v>3</v>
      </c>
      <c r="E49" s="733">
        <f t="shared" ref="E49:G49" si="5">SUM(E50:E53)</f>
        <v>0</v>
      </c>
      <c r="F49" s="733">
        <f t="shared" si="5"/>
        <v>1</v>
      </c>
      <c r="G49" s="733">
        <f t="shared" si="5"/>
        <v>0</v>
      </c>
      <c r="H49" s="266">
        <f t="shared" si="1"/>
        <v>4</v>
      </c>
      <c r="I49" s="219"/>
    </row>
    <row r="50" spans="1:9" ht="28">
      <c r="A50" s="264"/>
      <c r="B50" s="215" t="s">
        <v>585</v>
      </c>
      <c r="C50" s="183" t="s">
        <v>21</v>
      </c>
      <c r="D50" s="733">
        <v>2</v>
      </c>
      <c r="E50" s="733">
        <v>0</v>
      </c>
      <c r="F50" s="733">
        <v>1</v>
      </c>
      <c r="G50" s="733">
        <v>0</v>
      </c>
      <c r="H50" s="266">
        <f t="shared" si="1"/>
        <v>3</v>
      </c>
      <c r="I50" s="219"/>
    </row>
    <row r="51" spans="1:9" ht="28">
      <c r="A51" s="264"/>
      <c r="B51" s="215" t="s">
        <v>583</v>
      </c>
      <c r="C51" s="183" t="s">
        <v>21</v>
      </c>
      <c r="D51" s="733">
        <v>1</v>
      </c>
      <c r="E51" s="733">
        <v>0</v>
      </c>
      <c r="F51" s="733">
        <v>0</v>
      </c>
      <c r="G51" s="733">
        <v>0</v>
      </c>
      <c r="H51" s="266">
        <f t="shared" si="1"/>
        <v>1</v>
      </c>
      <c r="I51" s="219"/>
    </row>
    <row r="52" spans="1:9" ht="28">
      <c r="A52" s="264"/>
      <c r="B52" s="215" t="s">
        <v>582</v>
      </c>
      <c r="C52" s="183" t="s">
        <v>21</v>
      </c>
      <c r="D52" s="733">
        <v>0</v>
      </c>
      <c r="E52" s="733">
        <v>0</v>
      </c>
      <c r="F52" s="733">
        <v>0</v>
      </c>
      <c r="G52" s="733">
        <v>0</v>
      </c>
      <c r="H52" s="266">
        <f t="shared" si="1"/>
        <v>0</v>
      </c>
      <c r="I52" s="219"/>
    </row>
    <row r="53" spans="1:9" ht="28">
      <c r="A53" s="264"/>
      <c r="B53" s="215" t="s">
        <v>584</v>
      </c>
      <c r="C53" s="183" t="s">
        <v>21</v>
      </c>
      <c r="D53" s="733">
        <v>0</v>
      </c>
      <c r="E53" s="733">
        <v>0</v>
      </c>
      <c r="F53" s="733">
        <v>0</v>
      </c>
      <c r="G53" s="733">
        <v>0</v>
      </c>
      <c r="H53" s="266">
        <f t="shared" si="1"/>
        <v>0</v>
      </c>
      <c r="I53" s="219"/>
    </row>
    <row r="54" spans="1:9" ht="56">
      <c r="A54" s="267" t="s">
        <v>30</v>
      </c>
      <c r="B54" s="268" t="s">
        <v>587</v>
      </c>
      <c r="C54" s="183" t="s">
        <v>21</v>
      </c>
      <c r="D54" s="733"/>
      <c r="E54" s="733"/>
      <c r="F54" s="733"/>
      <c r="G54" s="733"/>
      <c r="H54" s="266">
        <f t="shared" si="1"/>
        <v>0</v>
      </c>
      <c r="I54" s="219"/>
    </row>
    <row r="55" spans="1:9" ht="28">
      <c r="A55" s="267"/>
      <c r="B55" s="215" t="s">
        <v>588</v>
      </c>
      <c r="C55" s="183"/>
      <c r="D55" s="733"/>
      <c r="E55" s="733"/>
      <c r="F55" s="733"/>
      <c r="G55" s="733"/>
      <c r="H55" s="266">
        <f t="shared" si="1"/>
        <v>0</v>
      </c>
      <c r="I55" s="219"/>
    </row>
    <row r="56" spans="1:9" ht="82.5" customHeight="1">
      <c r="A56" s="267" t="s">
        <v>32</v>
      </c>
      <c r="B56" s="265" t="s">
        <v>589</v>
      </c>
      <c r="C56" s="269" t="s">
        <v>21</v>
      </c>
      <c r="D56" s="735">
        <f>+D37-D49+D54</f>
        <v>0</v>
      </c>
      <c r="E56" s="733">
        <v>0</v>
      </c>
      <c r="F56" s="735">
        <v>1</v>
      </c>
      <c r="G56" s="733">
        <v>0</v>
      </c>
      <c r="H56" s="266">
        <f t="shared" si="1"/>
        <v>1</v>
      </c>
      <c r="I56" s="271"/>
    </row>
    <row r="57" spans="1:9" ht="28.5" customHeight="1">
      <c r="A57" s="506" t="s">
        <v>81</v>
      </c>
      <c r="B57" s="507" t="s">
        <v>260</v>
      </c>
      <c r="C57" s="508"/>
      <c r="D57" s="731"/>
      <c r="E57" s="731"/>
      <c r="F57" s="731"/>
      <c r="G57" s="731"/>
      <c r="H57" s="266">
        <f t="shared" si="1"/>
        <v>0</v>
      </c>
      <c r="I57" s="510"/>
    </row>
    <row r="58" spans="1:9" ht="70">
      <c r="A58" s="264" t="s">
        <v>19</v>
      </c>
      <c r="B58" s="265" t="s">
        <v>590</v>
      </c>
      <c r="C58" s="183" t="s">
        <v>21</v>
      </c>
      <c r="D58" s="733">
        <f>D59+D60+D61+D62</f>
        <v>42</v>
      </c>
      <c r="E58" s="733">
        <f t="shared" ref="E58:G58" si="6">E59+E60+E61+E62</f>
        <v>0</v>
      </c>
      <c r="F58" s="733">
        <f t="shared" si="6"/>
        <v>0</v>
      </c>
      <c r="G58" s="733">
        <f t="shared" si="6"/>
        <v>0</v>
      </c>
      <c r="H58" s="266">
        <f t="shared" si="1"/>
        <v>42</v>
      </c>
      <c r="I58" s="219"/>
    </row>
    <row r="59" spans="1:9" ht="28">
      <c r="A59" s="264"/>
      <c r="B59" s="215" t="s">
        <v>594</v>
      </c>
      <c r="C59" s="183" t="s">
        <v>21</v>
      </c>
      <c r="D59" s="733">
        <v>10</v>
      </c>
      <c r="E59" s="733">
        <v>0</v>
      </c>
      <c r="F59" s="733">
        <v>0</v>
      </c>
      <c r="G59" s="733">
        <v>0</v>
      </c>
      <c r="H59" s="266">
        <f t="shared" si="1"/>
        <v>10</v>
      </c>
      <c r="I59" s="219"/>
    </row>
    <row r="60" spans="1:9" ht="28">
      <c r="A60" s="264"/>
      <c r="B60" s="215" t="s">
        <v>593</v>
      </c>
      <c r="C60" s="183" t="s">
        <v>21</v>
      </c>
      <c r="D60" s="733">
        <v>1</v>
      </c>
      <c r="E60" s="733">
        <v>0</v>
      </c>
      <c r="F60" s="733">
        <v>0</v>
      </c>
      <c r="G60" s="733">
        <v>0</v>
      </c>
      <c r="H60" s="266">
        <f t="shared" si="1"/>
        <v>1</v>
      </c>
      <c r="I60" s="219"/>
    </row>
    <row r="61" spans="1:9" ht="28">
      <c r="A61" s="264"/>
      <c r="B61" s="215" t="s">
        <v>592</v>
      </c>
      <c r="C61" s="183" t="s">
        <v>21</v>
      </c>
      <c r="D61" s="733">
        <v>14</v>
      </c>
      <c r="E61" s="733">
        <v>0</v>
      </c>
      <c r="F61" s="733">
        <v>0</v>
      </c>
      <c r="G61" s="733">
        <v>0</v>
      </c>
      <c r="H61" s="266">
        <f t="shared" si="1"/>
        <v>14</v>
      </c>
      <c r="I61" s="219"/>
    </row>
    <row r="62" spans="1:9" ht="28">
      <c r="A62" s="264"/>
      <c r="B62" s="215" t="s">
        <v>591</v>
      </c>
      <c r="C62" s="183" t="s">
        <v>21</v>
      </c>
      <c r="D62" s="733">
        <v>17</v>
      </c>
      <c r="E62" s="733">
        <v>0</v>
      </c>
      <c r="F62" s="733">
        <v>0</v>
      </c>
      <c r="G62" s="733">
        <v>0</v>
      </c>
      <c r="H62" s="266">
        <f t="shared" si="1"/>
        <v>17</v>
      </c>
      <c r="I62" s="219"/>
    </row>
    <row r="63" spans="1:9" ht="56">
      <c r="A63" s="267" t="s">
        <v>28</v>
      </c>
      <c r="B63" s="265" t="s">
        <v>643</v>
      </c>
      <c r="C63" s="183"/>
      <c r="D63" s="733">
        <f>D64+D65+D66+D67</f>
        <v>25</v>
      </c>
      <c r="E63" s="733">
        <f>E64+E65+E66+E67</f>
        <v>0</v>
      </c>
      <c r="F63" s="733">
        <f>F64+F65+F66+F67</f>
        <v>0</v>
      </c>
      <c r="G63" s="733">
        <f>G64+G65+G66+G67</f>
        <v>0</v>
      </c>
      <c r="H63" s="266">
        <f t="shared" si="1"/>
        <v>25</v>
      </c>
      <c r="I63" s="219"/>
    </row>
    <row r="64" spans="1:9" ht="28">
      <c r="A64" s="264"/>
      <c r="B64" s="215" t="s">
        <v>594</v>
      </c>
      <c r="C64" s="183" t="s">
        <v>21</v>
      </c>
      <c r="D64" s="733">
        <v>10</v>
      </c>
      <c r="E64" s="733">
        <v>0</v>
      </c>
      <c r="F64" s="733">
        <v>0</v>
      </c>
      <c r="G64" s="733">
        <v>0</v>
      </c>
      <c r="H64" s="266">
        <f t="shared" si="1"/>
        <v>10</v>
      </c>
      <c r="I64" s="219"/>
    </row>
    <row r="65" spans="1:9" ht="28">
      <c r="A65" s="264"/>
      <c r="B65" s="215" t="s">
        <v>593</v>
      </c>
      <c r="C65" s="183" t="s">
        <v>21</v>
      </c>
      <c r="D65" s="733">
        <v>1</v>
      </c>
      <c r="E65" s="733">
        <v>0</v>
      </c>
      <c r="F65" s="733">
        <v>0</v>
      </c>
      <c r="G65" s="733">
        <v>0</v>
      </c>
      <c r="H65" s="266">
        <f t="shared" si="1"/>
        <v>1</v>
      </c>
      <c r="I65" s="219"/>
    </row>
    <row r="66" spans="1:9" ht="28">
      <c r="A66" s="264"/>
      <c r="B66" s="215" t="s">
        <v>592</v>
      </c>
      <c r="C66" s="183" t="s">
        <v>21</v>
      </c>
      <c r="D66" s="733">
        <v>14</v>
      </c>
      <c r="E66" s="733">
        <v>0</v>
      </c>
      <c r="F66" s="733">
        <v>0</v>
      </c>
      <c r="G66" s="733">
        <v>0</v>
      </c>
      <c r="H66" s="266">
        <f t="shared" si="1"/>
        <v>14</v>
      </c>
      <c r="I66" s="219"/>
    </row>
    <row r="67" spans="1:9" ht="28">
      <c r="A67" s="264"/>
      <c r="B67" s="215" t="s">
        <v>591</v>
      </c>
      <c r="C67" s="183" t="s">
        <v>21</v>
      </c>
      <c r="D67" s="733">
        <v>0</v>
      </c>
      <c r="E67" s="733">
        <v>0</v>
      </c>
      <c r="F67" s="733">
        <v>0</v>
      </c>
      <c r="G67" s="733">
        <v>0</v>
      </c>
      <c r="H67" s="266">
        <f t="shared" si="1"/>
        <v>0</v>
      </c>
      <c r="I67" s="219"/>
    </row>
    <row r="68" spans="1:9" ht="28">
      <c r="A68" s="264"/>
      <c r="B68" s="215" t="s">
        <v>598</v>
      </c>
      <c r="C68" s="183"/>
      <c r="D68" s="733"/>
      <c r="E68" s="733"/>
      <c r="F68" s="733"/>
      <c r="G68" s="733"/>
      <c r="H68" s="266">
        <f t="shared" si="1"/>
        <v>0</v>
      </c>
      <c r="I68" s="219"/>
    </row>
    <row r="69" spans="1:9" ht="56">
      <c r="A69" s="267" t="s">
        <v>30</v>
      </c>
      <c r="B69" s="268" t="s">
        <v>595</v>
      </c>
      <c r="C69" s="183" t="s">
        <v>21</v>
      </c>
      <c r="D69" s="733"/>
      <c r="E69" s="733"/>
      <c r="F69" s="733"/>
      <c r="G69" s="733"/>
      <c r="H69" s="266">
        <f t="shared" si="1"/>
        <v>0</v>
      </c>
      <c r="I69" s="219"/>
    </row>
    <row r="70" spans="1:9" ht="66.75" customHeight="1">
      <c r="A70" s="267"/>
      <c r="B70" s="215" t="s">
        <v>596</v>
      </c>
      <c r="C70" s="183"/>
      <c r="D70" s="733"/>
      <c r="E70" s="733"/>
      <c r="F70" s="733"/>
      <c r="G70" s="733"/>
      <c r="H70" s="266">
        <f t="shared" si="1"/>
        <v>0</v>
      </c>
      <c r="I70" s="219"/>
    </row>
    <row r="71" spans="1:9" ht="70">
      <c r="A71" s="267" t="s">
        <v>32</v>
      </c>
      <c r="B71" s="265" t="s">
        <v>597</v>
      </c>
      <c r="C71" s="269" t="s">
        <v>21</v>
      </c>
      <c r="D71" s="735">
        <f>+D58-D63+D69</f>
        <v>17</v>
      </c>
      <c r="E71" s="733">
        <v>0</v>
      </c>
      <c r="F71" s="733">
        <v>0</v>
      </c>
      <c r="G71" s="733">
        <v>0</v>
      </c>
      <c r="H71" s="266">
        <f t="shared" si="1"/>
        <v>17</v>
      </c>
      <c r="I71" s="271"/>
    </row>
    <row r="72" spans="1:9" ht="28.5" customHeight="1">
      <c r="A72" s="506" t="s">
        <v>202</v>
      </c>
      <c r="B72" s="507" t="s">
        <v>261</v>
      </c>
      <c r="C72" s="508"/>
      <c r="D72" s="731"/>
      <c r="E72" s="731"/>
      <c r="F72" s="731"/>
      <c r="G72" s="731"/>
      <c r="H72" s="266">
        <f t="shared" si="1"/>
        <v>0</v>
      </c>
      <c r="I72" s="510"/>
    </row>
    <row r="73" spans="1:9" ht="70">
      <c r="A73" s="264" t="s">
        <v>19</v>
      </c>
      <c r="B73" s="265" t="s">
        <v>581</v>
      </c>
      <c r="C73" s="183" t="s">
        <v>21</v>
      </c>
      <c r="D73" s="733">
        <f>SUM(D74:D77)</f>
        <v>52</v>
      </c>
      <c r="E73" s="733">
        <f t="shared" ref="E73:G73" si="7">SUM(E74:E77)</f>
        <v>16</v>
      </c>
      <c r="F73" s="733">
        <f t="shared" si="7"/>
        <v>5</v>
      </c>
      <c r="G73" s="733">
        <f t="shared" si="7"/>
        <v>5</v>
      </c>
      <c r="H73" s="266">
        <f t="shared" si="1"/>
        <v>78</v>
      </c>
      <c r="I73" s="219"/>
    </row>
    <row r="74" spans="1:9" ht="28">
      <c r="A74" s="264"/>
      <c r="B74" s="215" t="s">
        <v>602</v>
      </c>
      <c r="C74" s="183" t="s">
        <v>21</v>
      </c>
      <c r="D74" s="733">
        <v>49</v>
      </c>
      <c r="E74" s="733">
        <v>16</v>
      </c>
      <c r="F74" s="733">
        <v>5</v>
      </c>
      <c r="G74" s="733">
        <v>5</v>
      </c>
      <c r="H74" s="266">
        <f t="shared" si="1"/>
        <v>75</v>
      </c>
      <c r="I74" s="219"/>
    </row>
    <row r="75" spans="1:9" ht="28">
      <c r="A75" s="264"/>
      <c r="B75" s="215" t="s">
        <v>601</v>
      </c>
      <c r="C75" s="183" t="s">
        <v>21</v>
      </c>
      <c r="D75" s="733">
        <v>3</v>
      </c>
      <c r="E75" s="733">
        <v>0</v>
      </c>
      <c r="F75" s="733">
        <v>0</v>
      </c>
      <c r="G75" s="733">
        <v>0</v>
      </c>
      <c r="H75" s="266">
        <f t="shared" si="1"/>
        <v>3</v>
      </c>
      <c r="I75" s="219"/>
    </row>
    <row r="76" spans="1:9" ht="28">
      <c r="A76" s="264"/>
      <c r="B76" s="215" t="s">
        <v>600</v>
      </c>
      <c r="C76" s="183" t="s">
        <v>21</v>
      </c>
      <c r="D76" s="733"/>
      <c r="E76" s="733"/>
      <c r="F76" s="733"/>
      <c r="G76" s="733"/>
      <c r="H76" s="266">
        <f t="shared" ref="H76:H101" si="8">D76+E76+F76+G76</f>
        <v>0</v>
      </c>
      <c r="I76" s="219"/>
    </row>
    <row r="77" spans="1:9" ht="28">
      <c r="A77" s="264"/>
      <c r="B77" s="215" t="s">
        <v>599</v>
      </c>
      <c r="C77" s="183"/>
      <c r="D77" s="733"/>
      <c r="E77" s="733"/>
      <c r="F77" s="733"/>
      <c r="G77" s="733"/>
      <c r="H77" s="266">
        <f t="shared" si="8"/>
        <v>0</v>
      </c>
      <c r="I77" s="219"/>
    </row>
    <row r="78" spans="1:9" ht="56">
      <c r="A78" s="267" t="s">
        <v>28</v>
      </c>
      <c r="B78" s="265" t="s">
        <v>603</v>
      </c>
      <c r="C78" s="183"/>
      <c r="D78" s="733">
        <f>SUM(D79:D82)</f>
        <v>15</v>
      </c>
      <c r="E78" s="733">
        <v>5</v>
      </c>
      <c r="F78" s="733">
        <v>3</v>
      </c>
      <c r="G78" s="733">
        <v>3</v>
      </c>
      <c r="H78" s="266">
        <f t="shared" si="8"/>
        <v>26</v>
      </c>
      <c r="I78" s="219"/>
    </row>
    <row r="79" spans="1:9" ht="28">
      <c r="A79" s="264"/>
      <c r="B79" s="215" t="s">
        <v>602</v>
      </c>
      <c r="C79" s="183" t="s">
        <v>21</v>
      </c>
      <c r="D79" s="733">
        <v>15</v>
      </c>
      <c r="E79" s="733">
        <v>5</v>
      </c>
      <c r="F79" s="733">
        <v>3</v>
      </c>
      <c r="G79" s="733">
        <v>3</v>
      </c>
      <c r="H79" s="266">
        <f t="shared" si="8"/>
        <v>26</v>
      </c>
      <c r="I79" s="219"/>
    </row>
    <row r="80" spans="1:9" ht="28">
      <c r="A80" s="264"/>
      <c r="B80" s="215" t="s">
        <v>601</v>
      </c>
      <c r="C80" s="183" t="s">
        <v>21</v>
      </c>
      <c r="D80" s="733">
        <v>0</v>
      </c>
      <c r="E80" s="733"/>
      <c r="F80" s="733"/>
      <c r="G80" s="733"/>
      <c r="H80" s="266">
        <f t="shared" si="8"/>
        <v>0</v>
      </c>
      <c r="I80" s="219"/>
    </row>
    <row r="81" spans="1:9" ht="28">
      <c r="A81" s="264"/>
      <c r="B81" s="215" t="s">
        <v>600</v>
      </c>
      <c r="C81" s="183" t="s">
        <v>21</v>
      </c>
      <c r="D81" s="733"/>
      <c r="E81" s="733"/>
      <c r="F81" s="733"/>
      <c r="G81" s="733"/>
      <c r="H81" s="266">
        <f t="shared" si="8"/>
        <v>0</v>
      </c>
      <c r="I81" s="219"/>
    </row>
    <row r="82" spans="1:9" ht="28">
      <c r="A82" s="264"/>
      <c r="B82" s="215" t="s">
        <v>599</v>
      </c>
      <c r="C82" s="183"/>
      <c r="D82" s="733"/>
      <c r="E82" s="733"/>
      <c r="F82" s="733"/>
      <c r="G82" s="733"/>
      <c r="H82" s="266">
        <f t="shared" si="8"/>
        <v>0</v>
      </c>
      <c r="I82" s="219"/>
    </row>
    <row r="83" spans="1:9" ht="56">
      <c r="A83" s="267" t="s">
        <v>30</v>
      </c>
      <c r="B83" s="268" t="s">
        <v>587</v>
      </c>
      <c r="C83" s="183" t="s">
        <v>21</v>
      </c>
      <c r="D83" s="733"/>
      <c r="E83" s="733"/>
      <c r="F83" s="733"/>
      <c r="G83" s="733"/>
      <c r="H83" s="266">
        <f t="shared" si="8"/>
        <v>0</v>
      </c>
      <c r="I83" s="219"/>
    </row>
    <row r="84" spans="1:9" ht="61.5" customHeight="1">
      <c r="A84" s="267"/>
      <c r="B84" s="215" t="s">
        <v>176</v>
      </c>
      <c r="C84" s="183"/>
      <c r="D84" s="733"/>
      <c r="E84" s="733"/>
      <c r="F84" s="733"/>
      <c r="G84" s="733"/>
      <c r="H84" s="266">
        <f t="shared" si="8"/>
        <v>0</v>
      </c>
      <c r="I84" s="219"/>
    </row>
    <row r="85" spans="1:9" ht="70">
      <c r="A85" s="267" t="s">
        <v>32</v>
      </c>
      <c r="B85" s="265" t="s">
        <v>33</v>
      </c>
      <c r="C85" s="269" t="s">
        <v>21</v>
      </c>
      <c r="D85" s="735">
        <f>+D73-D78+D83</f>
        <v>37</v>
      </c>
      <c r="E85" s="735">
        <f t="shared" ref="E85:G85" si="9">+E73-E78+E83</f>
        <v>11</v>
      </c>
      <c r="F85" s="735">
        <f t="shared" si="9"/>
        <v>2</v>
      </c>
      <c r="G85" s="735">
        <f t="shared" si="9"/>
        <v>2</v>
      </c>
      <c r="H85" s="266">
        <f t="shared" si="8"/>
        <v>52</v>
      </c>
      <c r="I85" s="271"/>
    </row>
    <row r="86" spans="1:9" ht="23.25" customHeight="1">
      <c r="A86" s="506" t="s">
        <v>202</v>
      </c>
      <c r="B86" s="507" t="s">
        <v>263</v>
      </c>
      <c r="C86" s="508"/>
      <c r="D86" s="731"/>
      <c r="E86" s="731"/>
      <c r="F86" s="731"/>
      <c r="G86" s="731"/>
      <c r="H86" s="266">
        <f t="shared" si="8"/>
        <v>0</v>
      </c>
      <c r="I86" s="510"/>
    </row>
    <row r="87" spans="1:9" ht="70">
      <c r="A87" s="264" t="s">
        <v>19</v>
      </c>
      <c r="B87" s="265" t="s">
        <v>20</v>
      </c>
      <c r="C87" s="183" t="s">
        <v>21</v>
      </c>
      <c r="D87" s="733">
        <f>SUM(D88:D92)</f>
        <v>8</v>
      </c>
      <c r="E87" s="733">
        <f t="shared" ref="E87:G87" si="10">SUM(E88:E92)</f>
        <v>12</v>
      </c>
      <c r="F87" s="733">
        <f t="shared" si="10"/>
        <v>29</v>
      </c>
      <c r="G87" s="733">
        <f t="shared" si="10"/>
        <v>17</v>
      </c>
      <c r="H87" s="266">
        <f t="shared" si="8"/>
        <v>66</v>
      </c>
      <c r="I87" s="219"/>
    </row>
    <row r="88" spans="1:9">
      <c r="A88" s="264"/>
      <c r="B88" s="215" t="s">
        <v>262</v>
      </c>
      <c r="C88" s="183" t="s">
        <v>21</v>
      </c>
      <c r="D88" s="733"/>
      <c r="E88" s="733"/>
      <c r="F88" s="733"/>
      <c r="G88" s="733"/>
      <c r="H88" s="266">
        <f t="shared" si="8"/>
        <v>0</v>
      </c>
      <c r="I88" s="219"/>
    </row>
    <row r="89" spans="1:9">
      <c r="A89" s="264"/>
      <c r="B89" s="215" t="s">
        <v>24</v>
      </c>
      <c r="C89" s="183" t="s">
        <v>21</v>
      </c>
      <c r="D89" s="733"/>
      <c r="E89" s="733">
        <v>3</v>
      </c>
      <c r="F89" s="733">
        <v>8</v>
      </c>
      <c r="G89" s="733">
        <v>4</v>
      </c>
      <c r="H89" s="266">
        <f t="shared" si="8"/>
        <v>15</v>
      </c>
      <c r="I89" s="219"/>
    </row>
    <row r="90" spans="1:9">
      <c r="A90" s="264"/>
      <c r="B90" s="215" t="s">
        <v>25</v>
      </c>
      <c r="C90" s="183" t="s">
        <v>21</v>
      </c>
      <c r="D90" s="733">
        <v>2</v>
      </c>
      <c r="E90" s="733">
        <v>3</v>
      </c>
      <c r="F90" s="733">
        <v>14</v>
      </c>
      <c r="G90" s="733">
        <v>8</v>
      </c>
      <c r="H90" s="266">
        <f t="shared" si="8"/>
        <v>27</v>
      </c>
      <c r="I90" s="219"/>
    </row>
    <row r="91" spans="1:9">
      <c r="A91" s="264"/>
      <c r="B91" s="215" t="s">
        <v>26</v>
      </c>
      <c r="C91" s="183" t="s">
        <v>21</v>
      </c>
      <c r="D91" s="733">
        <v>3</v>
      </c>
      <c r="E91" s="733">
        <v>4</v>
      </c>
      <c r="F91" s="733">
        <v>4</v>
      </c>
      <c r="G91" s="733">
        <v>5</v>
      </c>
      <c r="H91" s="266">
        <f t="shared" si="8"/>
        <v>16</v>
      </c>
      <c r="I91" s="219"/>
    </row>
    <row r="92" spans="1:9">
      <c r="A92" s="264"/>
      <c r="B92" s="215" t="s">
        <v>27</v>
      </c>
      <c r="C92" s="183" t="s">
        <v>21</v>
      </c>
      <c r="D92" s="733">
        <v>3</v>
      </c>
      <c r="E92" s="733">
        <v>2</v>
      </c>
      <c r="F92" s="733">
        <v>3</v>
      </c>
      <c r="G92" s="733">
        <v>0</v>
      </c>
      <c r="H92" s="266">
        <f t="shared" si="8"/>
        <v>8</v>
      </c>
      <c r="I92" s="219"/>
    </row>
    <row r="93" spans="1:9" ht="56">
      <c r="A93" s="267" t="s">
        <v>28</v>
      </c>
      <c r="B93" s="265" t="s">
        <v>29</v>
      </c>
      <c r="C93" s="183"/>
      <c r="D93" s="733">
        <f>SUM(D94:D98)</f>
        <v>2</v>
      </c>
      <c r="E93" s="733">
        <v>3</v>
      </c>
      <c r="F93" s="733">
        <v>14</v>
      </c>
      <c r="G93" s="733">
        <v>8</v>
      </c>
      <c r="H93" s="266">
        <f t="shared" si="8"/>
        <v>27</v>
      </c>
      <c r="I93" s="219"/>
    </row>
    <row r="94" spans="1:9">
      <c r="A94" s="264"/>
      <c r="B94" s="215" t="s">
        <v>262</v>
      </c>
      <c r="C94" s="183" t="s">
        <v>21</v>
      </c>
      <c r="D94" s="733"/>
      <c r="E94" s="733"/>
      <c r="F94" s="733"/>
      <c r="G94" s="733"/>
      <c r="H94" s="266">
        <f t="shared" si="8"/>
        <v>0</v>
      </c>
      <c r="I94" s="219"/>
    </row>
    <row r="95" spans="1:9">
      <c r="A95" s="264"/>
      <c r="B95" s="215" t="s">
        <v>24</v>
      </c>
      <c r="C95" s="183" t="s">
        <v>21</v>
      </c>
      <c r="D95" s="733"/>
      <c r="E95" s="733"/>
      <c r="F95" s="733"/>
      <c r="G95" s="733"/>
      <c r="H95" s="266">
        <f t="shared" si="8"/>
        <v>0</v>
      </c>
      <c r="I95" s="219"/>
    </row>
    <row r="96" spans="1:9">
      <c r="A96" s="264"/>
      <c r="B96" s="215" t="s">
        <v>25</v>
      </c>
      <c r="C96" s="183" t="s">
        <v>21</v>
      </c>
      <c r="D96" s="733">
        <v>2</v>
      </c>
      <c r="E96" s="733">
        <v>3</v>
      </c>
      <c r="F96" s="733">
        <v>14</v>
      </c>
      <c r="G96" s="733">
        <v>8</v>
      </c>
      <c r="H96" s="266">
        <f t="shared" si="8"/>
        <v>27</v>
      </c>
      <c r="I96" s="219"/>
    </row>
    <row r="97" spans="1:9">
      <c r="A97" s="264"/>
      <c r="B97" s="215" t="s">
        <v>26</v>
      </c>
      <c r="C97" s="183" t="s">
        <v>21</v>
      </c>
      <c r="D97" s="733"/>
      <c r="E97" s="733"/>
      <c r="F97" s="733"/>
      <c r="G97" s="733"/>
      <c r="H97" s="266">
        <f t="shared" si="8"/>
        <v>0</v>
      </c>
      <c r="I97" s="219"/>
    </row>
    <row r="98" spans="1:9">
      <c r="A98" s="264"/>
      <c r="B98" s="215" t="s">
        <v>27</v>
      </c>
      <c r="C98" s="183" t="s">
        <v>21</v>
      </c>
      <c r="D98" s="733"/>
      <c r="E98" s="733"/>
      <c r="F98" s="733"/>
      <c r="G98" s="733"/>
      <c r="H98" s="266">
        <f t="shared" si="8"/>
        <v>0</v>
      </c>
      <c r="I98" s="219"/>
    </row>
    <row r="99" spans="1:9" ht="56">
      <c r="A99" s="267" t="s">
        <v>30</v>
      </c>
      <c r="B99" s="268" t="s">
        <v>31</v>
      </c>
      <c r="C99" s="183" t="s">
        <v>21</v>
      </c>
      <c r="D99" s="733"/>
      <c r="E99" s="733"/>
      <c r="F99" s="733"/>
      <c r="G99" s="733"/>
      <c r="H99" s="266">
        <f t="shared" si="8"/>
        <v>0</v>
      </c>
      <c r="I99" s="219"/>
    </row>
    <row r="100" spans="1:9" ht="61.5" customHeight="1">
      <c r="A100" s="267"/>
      <c r="B100" s="215" t="s">
        <v>176</v>
      </c>
      <c r="C100" s="183"/>
      <c r="D100" s="733"/>
      <c r="E100" s="733"/>
      <c r="F100" s="733"/>
      <c r="G100" s="733"/>
      <c r="H100" s="266">
        <f t="shared" si="8"/>
        <v>0</v>
      </c>
      <c r="I100" s="219"/>
    </row>
    <row r="101" spans="1:9" ht="70">
      <c r="A101" s="267" t="s">
        <v>32</v>
      </c>
      <c r="B101" s="265" t="s">
        <v>33</v>
      </c>
      <c r="C101" s="269" t="s">
        <v>21</v>
      </c>
      <c r="D101" s="735">
        <f>+D87-D93+D99</f>
        <v>6</v>
      </c>
      <c r="E101" s="735">
        <f t="shared" ref="E101:G101" si="11">+E87-E93+E99</f>
        <v>9</v>
      </c>
      <c r="F101" s="735">
        <f t="shared" si="11"/>
        <v>15</v>
      </c>
      <c r="G101" s="735">
        <f t="shared" si="11"/>
        <v>9</v>
      </c>
      <c r="H101" s="266">
        <f t="shared" si="8"/>
        <v>39</v>
      </c>
      <c r="I101" s="271"/>
    </row>
    <row r="102" spans="1:9">
      <c r="A102" s="27"/>
      <c r="B102" s="28"/>
      <c r="C102" s="28"/>
      <c r="D102" s="28"/>
      <c r="E102" s="28"/>
      <c r="F102" s="160"/>
      <c r="G102" s="160"/>
      <c r="H102" s="898"/>
      <c r="I102" s="898"/>
    </row>
    <row r="103" spans="1:9">
      <c r="A103" s="64"/>
      <c r="B103" s="65"/>
      <c r="C103" s="66"/>
      <c r="D103" s="66"/>
      <c r="E103" s="66"/>
      <c r="F103" s="163"/>
      <c r="G103" s="163"/>
      <c r="H103" s="162"/>
      <c r="I103" s="32" t="s">
        <v>410</v>
      </c>
    </row>
    <row r="104" spans="1:9" s="550" customFormat="1" ht="33" customHeight="1">
      <c r="A104" s="903" t="s">
        <v>644</v>
      </c>
      <c r="B104" s="903"/>
      <c r="C104" s="903"/>
      <c r="D104" s="547"/>
      <c r="E104" s="548" t="s">
        <v>645</v>
      </c>
      <c r="F104" s="549"/>
      <c r="G104" s="549"/>
      <c r="H104" s="901"/>
      <c r="I104" s="901"/>
    </row>
    <row r="105" spans="1:9" ht="16">
      <c r="A105" s="282"/>
      <c r="B105" s="282"/>
      <c r="C105" s="282"/>
      <c r="D105" s="67"/>
      <c r="E105" s="67"/>
      <c r="F105" s="165"/>
      <c r="G105" s="165"/>
      <c r="H105" s="901"/>
      <c r="I105" s="901"/>
    </row>
    <row r="106" spans="1:9" ht="16">
      <c r="A106" s="282"/>
      <c r="B106" s="282"/>
      <c r="C106" s="282"/>
      <c r="D106" s="67"/>
      <c r="E106" s="67"/>
      <c r="F106" s="165"/>
      <c r="G106" s="165"/>
      <c r="H106" s="505"/>
      <c r="I106" s="505"/>
    </row>
    <row r="107" spans="1:9" ht="16">
      <c r="A107" s="282"/>
      <c r="B107" s="282"/>
      <c r="C107" s="282"/>
      <c r="D107" s="67"/>
      <c r="E107" s="67"/>
      <c r="F107" s="165"/>
      <c r="G107" s="165"/>
      <c r="H107" s="505"/>
      <c r="I107" s="505"/>
    </row>
    <row r="108" spans="1:9">
      <c r="H108" s="900"/>
      <c r="I108" s="900"/>
    </row>
    <row r="109" spans="1:9" customFormat="1" ht="42.75" customHeight="1">
      <c r="A109" s="13"/>
      <c r="B109" s="904" t="s">
        <v>806</v>
      </c>
      <c r="C109" s="904"/>
      <c r="D109" s="904"/>
      <c r="E109" s="904"/>
      <c r="F109" s="904"/>
      <c r="G109" s="904"/>
      <c r="H109" s="904"/>
      <c r="I109" s="904"/>
    </row>
    <row r="110" spans="1:9" ht="16">
      <c r="H110" s="902"/>
      <c r="I110" s="902"/>
    </row>
  </sheetData>
  <mergeCells count="12">
    <mergeCell ref="H108:I108"/>
    <mergeCell ref="H105:I105"/>
    <mergeCell ref="H110:I110"/>
    <mergeCell ref="A104:C104"/>
    <mergeCell ref="H104:I104"/>
    <mergeCell ref="B109:I109"/>
    <mergeCell ref="A1:B1"/>
    <mergeCell ref="H1:I1"/>
    <mergeCell ref="A2:B2"/>
    <mergeCell ref="A3:I3"/>
    <mergeCell ref="H102:I102"/>
    <mergeCell ref="A4:I4"/>
  </mergeCells>
  <pageMargins left="0" right="0" top="0" bottom="0" header="0" footer="0"/>
  <pageSetup paperSize="9" scale="5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F76"/>
  <sheetViews>
    <sheetView topLeftCell="A5" zoomScaleNormal="100" workbookViewId="0">
      <selection activeCell="B30" sqref="B30"/>
    </sheetView>
  </sheetViews>
  <sheetFormatPr baseColWidth="10" defaultColWidth="9" defaultRowHeight="18"/>
  <cols>
    <col min="1" max="1" width="5.1640625" style="54" customWidth="1"/>
    <col min="2" max="2" width="58.5" style="53" customWidth="1"/>
    <col min="3" max="3" width="12.5" style="204" customWidth="1"/>
    <col min="4" max="4" width="43.5" style="53" customWidth="1"/>
    <col min="5" max="16384" width="9" style="54"/>
  </cols>
  <sheetData>
    <row r="1" spans="1:6">
      <c r="A1" s="1076" t="s">
        <v>236</v>
      </c>
      <c r="B1" s="1076"/>
      <c r="C1" s="1090" t="s">
        <v>237</v>
      </c>
      <c r="D1" s="1090"/>
      <c r="E1" s="53"/>
      <c r="F1" s="53"/>
    </row>
    <row r="2" spans="1:6">
      <c r="A2" s="886" t="s">
        <v>507</v>
      </c>
      <c r="B2" s="886"/>
      <c r="C2" s="203"/>
      <c r="E2" s="53"/>
      <c r="F2" s="53"/>
    </row>
    <row r="3" spans="1:6" ht="8.25" customHeight="1">
      <c r="A3" s="53"/>
      <c r="C3" s="203"/>
      <c r="E3" s="53"/>
      <c r="F3" s="53"/>
    </row>
    <row r="4" spans="1:6" ht="30" customHeight="1">
      <c r="A4" s="886" t="s">
        <v>427</v>
      </c>
      <c r="B4" s="886"/>
      <c r="C4" s="886"/>
      <c r="D4" s="886"/>
      <c r="E4" s="53"/>
      <c r="F4" s="53"/>
    </row>
    <row r="5" spans="1:6" ht="19" thickBot="1">
      <c r="A5" s="53"/>
      <c r="C5" s="1091" t="s">
        <v>238</v>
      </c>
      <c r="D5" s="1091"/>
      <c r="E5" s="53"/>
      <c r="F5" s="53"/>
    </row>
    <row r="6" spans="1:6" s="310" customFormat="1" ht="33.75" customHeight="1" thickTop="1">
      <c r="A6" s="325" t="s">
        <v>205</v>
      </c>
      <c r="B6" s="327" t="s">
        <v>4</v>
      </c>
      <c r="C6" s="328" t="s">
        <v>195</v>
      </c>
      <c r="D6" s="327" t="s">
        <v>14</v>
      </c>
      <c r="E6" s="312"/>
      <c r="F6" s="312"/>
    </row>
    <row r="7" spans="1:6" s="40" customFormat="1" ht="24" customHeight="1">
      <c r="A7" s="329">
        <v>1</v>
      </c>
      <c r="B7" s="330" t="s">
        <v>239</v>
      </c>
      <c r="C7" s="331">
        <f>SUM(C8:C32)</f>
        <v>0</v>
      </c>
      <c r="D7" s="332"/>
      <c r="E7" s="313"/>
      <c r="F7" s="313"/>
    </row>
    <row r="8" spans="1:6" s="33" customFormat="1" ht="89.25" customHeight="1">
      <c r="A8" s="39" t="s">
        <v>19</v>
      </c>
      <c r="B8" s="317" t="s">
        <v>512</v>
      </c>
      <c r="C8" s="333"/>
      <c r="D8" s="334" t="s">
        <v>509</v>
      </c>
    </row>
    <row r="9" spans="1:6" s="33" customFormat="1" ht="20" customHeight="1">
      <c r="A9" s="39" t="s">
        <v>116</v>
      </c>
      <c r="B9" s="317" t="s">
        <v>513</v>
      </c>
      <c r="C9" s="333"/>
      <c r="D9" s="334"/>
    </row>
    <row r="10" spans="1:6" s="33" customFormat="1" ht="20" customHeight="1">
      <c r="A10" s="39"/>
      <c r="B10" s="349" t="s">
        <v>508</v>
      </c>
      <c r="C10" s="333"/>
      <c r="D10" s="56"/>
    </row>
    <row r="11" spans="1:6" s="33" customFormat="1" ht="20" customHeight="1">
      <c r="A11" s="39"/>
      <c r="B11" s="349" t="s">
        <v>508</v>
      </c>
      <c r="C11" s="333"/>
      <c r="D11" s="56"/>
    </row>
    <row r="12" spans="1:6" s="33" customFormat="1" ht="20" customHeight="1">
      <c r="A12" s="39"/>
      <c r="B12" s="349" t="s">
        <v>508</v>
      </c>
      <c r="C12" s="333"/>
      <c r="D12" s="56"/>
    </row>
    <row r="13" spans="1:6" s="33" customFormat="1" ht="20" customHeight="1">
      <c r="A13" s="39"/>
      <c r="B13" s="349" t="s">
        <v>508</v>
      </c>
      <c r="C13" s="333"/>
      <c r="D13" s="56"/>
    </row>
    <row r="14" spans="1:6" s="33" customFormat="1" ht="20" customHeight="1">
      <c r="A14" s="39"/>
      <c r="B14" s="349" t="s">
        <v>508</v>
      </c>
      <c r="C14" s="333"/>
      <c r="D14" s="56"/>
    </row>
    <row r="15" spans="1:6" s="33" customFormat="1" ht="40.5" customHeight="1">
      <c r="A15" s="39" t="s">
        <v>123</v>
      </c>
      <c r="B15" s="349" t="s">
        <v>511</v>
      </c>
      <c r="C15" s="333"/>
      <c r="D15" s="56"/>
    </row>
    <row r="16" spans="1:6" s="33" customFormat="1" ht="144" customHeight="1">
      <c r="A16" s="39" t="s">
        <v>28</v>
      </c>
      <c r="B16" s="349" t="s">
        <v>505</v>
      </c>
      <c r="C16" s="333"/>
      <c r="D16" s="334" t="s">
        <v>506</v>
      </c>
    </row>
    <row r="17" spans="1:4" s="33" customFormat="1" ht="20" customHeight="1">
      <c r="A17" s="39" t="s">
        <v>30</v>
      </c>
      <c r="B17" s="349" t="s">
        <v>510</v>
      </c>
      <c r="C17" s="333"/>
      <c r="D17" s="56" t="s">
        <v>539</v>
      </c>
    </row>
    <row r="18" spans="1:4" s="33" customFormat="1" ht="39" customHeight="1">
      <c r="A18" s="39" t="s">
        <v>32</v>
      </c>
      <c r="B18" s="56" t="s">
        <v>503</v>
      </c>
      <c r="C18" s="318"/>
      <c r="D18" s="334" t="s">
        <v>753</v>
      </c>
    </row>
    <row r="19" spans="1:4" s="33" customFormat="1" ht="22.5" customHeight="1">
      <c r="A19" s="39" t="s">
        <v>342</v>
      </c>
      <c r="B19" s="56" t="s">
        <v>240</v>
      </c>
      <c r="C19" s="318"/>
      <c r="D19" s="56" t="s">
        <v>538</v>
      </c>
    </row>
    <row r="20" spans="1:4" s="33" customFormat="1" ht="21.75" customHeight="1">
      <c r="A20" s="39" t="s">
        <v>343</v>
      </c>
      <c r="B20" s="56" t="s">
        <v>502</v>
      </c>
      <c r="C20" s="318"/>
      <c r="D20" s="56" t="s">
        <v>515</v>
      </c>
    </row>
    <row r="21" spans="1:4" s="33" customFormat="1" ht="46.5" customHeight="1">
      <c r="A21" s="39" t="s">
        <v>344</v>
      </c>
      <c r="B21" s="334" t="s">
        <v>514</v>
      </c>
      <c r="C21" s="318"/>
      <c r="D21" s="56" t="s">
        <v>515</v>
      </c>
    </row>
    <row r="22" spans="1:4" s="33" customFormat="1" ht="46.5" customHeight="1">
      <c r="A22" s="39" t="s">
        <v>345</v>
      </c>
      <c r="B22" s="334" t="s">
        <v>541</v>
      </c>
      <c r="C22" s="318"/>
      <c r="D22" s="56" t="s">
        <v>532</v>
      </c>
    </row>
    <row r="23" spans="1:4" s="33" customFormat="1" ht="45.75" customHeight="1">
      <c r="A23" s="39"/>
      <c r="B23" s="334" t="s">
        <v>530</v>
      </c>
      <c r="C23" s="318"/>
      <c r="D23" s="56" t="s">
        <v>532</v>
      </c>
    </row>
    <row r="24" spans="1:4" s="33" customFormat="1" ht="57.75" customHeight="1">
      <c r="A24" s="39"/>
      <c r="B24" s="334" t="s">
        <v>540</v>
      </c>
      <c r="C24" s="318"/>
      <c r="D24" s="56" t="s">
        <v>532</v>
      </c>
    </row>
    <row r="25" spans="1:4" s="33" customFormat="1" ht="45.75" customHeight="1">
      <c r="A25" s="39"/>
      <c r="B25" s="334" t="s">
        <v>533</v>
      </c>
      <c r="C25" s="318"/>
      <c r="D25" s="56" t="s">
        <v>532</v>
      </c>
    </row>
    <row r="26" spans="1:4" s="33" customFormat="1" ht="48" customHeight="1">
      <c r="A26" s="39"/>
      <c r="B26" s="334" t="s">
        <v>531</v>
      </c>
      <c r="C26" s="318"/>
      <c r="D26" s="56" t="s">
        <v>532</v>
      </c>
    </row>
    <row r="27" spans="1:4" s="33" customFormat="1" ht="24" customHeight="1">
      <c r="A27" s="39"/>
      <c r="B27" s="56" t="s">
        <v>504</v>
      </c>
      <c r="C27" s="318"/>
      <c r="D27" s="56"/>
    </row>
    <row r="28" spans="1:4" s="33" customFormat="1" ht="24" customHeight="1">
      <c r="A28" s="39"/>
      <c r="B28" s="56" t="s">
        <v>534</v>
      </c>
      <c r="C28" s="318"/>
      <c r="D28" s="56" t="s">
        <v>535</v>
      </c>
    </row>
    <row r="29" spans="1:4" s="33" customFormat="1" ht="24" customHeight="1">
      <c r="A29" s="39"/>
      <c r="B29" s="56" t="s">
        <v>536</v>
      </c>
      <c r="C29" s="318"/>
      <c r="D29" s="56" t="s">
        <v>535</v>
      </c>
    </row>
    <row r="30" spans="1:4" s="33" customFormat="1" ht="67.5" customHeight="1">
      <c r="A30" s="39"/>
      <c r="B30" s="334" t="s">
        <v>529</v>
      </c>
      <c r="C30" s="318"/>
      <c r="D30" s="56" t="s">
        <v>537</v>
      </c>
    </row>
    <row r="31" spans="1:4" s="33" customFormat="1" ht="56.25" customHeight="1">
      <c r="A31" s="39"/>
      <c r="B31" s="334" t="s">
        <v>547</v>
      </c>
      <c r="C31" s="318"/>
      <c r="D31" s="334"/>
    </row>
    <row r="32" spans="1:4" s="33" customFormat="1" ht="24" customHeight="1">
      <c r="A32" s="39"/>
      <c r="B32" s="56" t="s">
        <v>501</v>
      </c>
      <c r="C32" s="318"/>
      <c r="D32" s="56"/>
    </row>
    <row r="33" spans="1:4" s="33" customFormat="1" ht="24" customHeight="1">
      <c r="A33" s="335">
        <v>2</v>
      </c>
      <c r="B33" s="315" t="s">
        <v>241</v>
      </c>
      <c r="C33" s="316"/>
      <c r="D33" s="336"/>
    </row>
    <row r="34" spans="1:4" s="33" customFormat="1" ht="20" customHeight="1">
      <c r="A34" s="39"/>
      <c r="B34" s="334" t="s">
        <v>705</v>
      </c>
      <c r="C34" s="337"/>
      <c r="D34" s="56" t="s">
        <v>207</v>
      </c>
    </row>
    <row r="35" spans="1:4" s="33" customFormat="1" ht="20" customHeight="1">
      <c r="A35" s="39"/>
      <c r="B35" s="334" t="s">
        <v>186</v>
      </c>
      <c r="C35" s="318"/>
      <c r="D35" s="56" t="s">
        <v>207</v>
      </c>
    </row>
    <row r="36" spans="1:4" s="33" customFormat="1" ht="20" customHeight="1">
      <c r="A36" s="39"/>
      <c r="B36" s="334" t="s">
        <v>424</v>
      </c>
      <c r="C36" s="337"/>
      <c r="D36" s="56" t="s">
        <v>208</v>
      </c>
    </row>
    <row r="37" spans="1:4" s="33" customFormat="1" ht="20" customHeight="1">
      <c r="A37" s="39"/>
      <c r="B37" s="334" t="s">
        <v>346</v>
      </c>
      <c r="C37" s="318"/>
      <c r="D37" s="56" t="s">
        <v>208</v>
      </c>
    </row>
    <row r="38" spans="1:4" s="33" customFormat="1" ht="20" customHeight="1">
      <c r="A38" s="39"/>
      <c r="B38" s="334" t="s">
        <v>196</v>
      </c>
      <c r="C38" s="318"/>
      <c r="D38" s="56" t="s">
        <v>208</v>
      </c>
    </row>
    <row r="39" spans="1:4" s="33" customFormat="1" ht="20" customHeight="1">
      <c r="A39" s="39"/>
      <c r="B39" s="334" t="s">
        <v>245</v>
      </c>
      <c r="C39" s="318"/>
      <c r="D39" s="56" t="s">
        <v>207</v>
      </c>
    </row>
    <row r="40" spans="1:4" s="33" customFormat="1" ht="62.25" customHeight="1">
      <c r="A40" s="338"/>
      <c r="B40" s="334" t="s">
        <v>516</v>
      </c>
      <c r="C40" s="318"/>
      <c r="D40" s="334" t="s">
        <v>517</v>
      </c>
    </row>
    <row r="41" spans="1:4" s="33" customFormat="1" ht="20" customHeight="1">
      <c r="A41" s="39"/>
      <c r="B41" s="334" t="s">
        <v>493</v>
      </c>
      <c r="C41" s="318"/>
      <c r="D41" s="334" t="s">
        <v>706</v>
      </c>
    </row>
    <row r="42" spans="1:4" s="33" customFormat="1" ht="20" customHeight="1">
      <c r="A42" s="338"/>
      <c r="B42" s="334" t="s">
        <v>494</v>
      </c>
      <c r="C42" s="318"/>
      <c r="D42" s="334" t="s">
        <v>496</v>
      </c>
    </row>
    <row r="43" spans="1:4" s="33" customFormat="1" ht="97.5" customHeight="1">
      <c r="A43" s="338"/>
      <c r="B43" s="334" t="s">
        <v>495</v>
      </c>
      <c r="C43" s="318"/>
      <c r="D43" s="334" t="s">
        <v>496</v>
      </c>
    </row>
    <row r="44" spans="1:4" s="33" customFormat="1" ht="111.75" customHeight="1">
      <c r="A44" s="39"/>
      <c r="B44" s="334" t="s">
        <v>548</v>
      </c>
      <c r="C44" s="318"/>
      <c r="D44" s="334" t="s">
        <v>542</v>
      </c>
    </row>
    <row r="45" spans="1:4" s="33" customFormat="1" ht="42" customHeight="1">
      <c r="A45" s="39"/>
      <c r="B45" s="334" t="s">
        <v>544</v>
      </c>
      <c r="C45" s="318"/>
      <c r="D45" s="334" t="s">
        <v>543</v>
      </c>
    </row>
    <row r="46" spans="1:4" s="33" customFormat="1" ht="25.5" customHeight="1">
      <c r="A46" s="39"/>
      <c r="B46" s="334" t="s">
        <v>497</v>
      </c>
      <c r="C46" s="318"/>
      <c r="D46" s="334" t="s">
        <v>248</v>
      </c>
    </row>
    <row r="47" spans="1:4" s="33" customFormat="1" ht="24" customHeight="1">
      <c r="A47" s="338"/>
      <c r="B47" s="334" t="s">
        <v>498</v>
      </c>
      <c r="C47" s="318"/>
      <c r="D47" s="56"/>
    </row>
    <row r="48" spans="1:4" s="33" customFormat="1" ht="24" customHeight="1">
      <c r="A48" s="338"/>
      <c r="B48" s="334" t="s">
        <v>499</v>
      </c>
      <c r="C48" s="318"/>
      <c r="D48" s="56" t="s">
        <v>707</v>
      </c>
    </row>
    <row r="49" spans="1:5" s="33" customFormat="1" ht="24" customHeight="1">
      <c r="A49" s="338"/>
      <c r="B49" s="334" t="s">
        <v>500</v>
      </c>
      <c r="C49" s="318"/>
      <c r="D49" s="56"/>
    </row>
    <row r="50" spans="1:5" s="33" customFormat="1" ht="72" customHeight="1">
      <c r="A50" s="338"/>
      <c r="B50" s="334" t="s">
        <v>250</v>
      </c>
      <c r="C50" s="318"/>
      <c r="D50" s="56" t="s">
        <v>207</v>
      </c>
    </row>
    <row r="51" spans="1:5" s="33" customFormat="1" ht="20" customHeight="1">
      <c r="A51" s="338"/>
      <c r="B51" s="334" t="s">
        <v>751</v>
      </c>
      <c r="C51" s="318"/>
      <c r="D51" s="334" t="s">
        <v>752</v>
      </c>
    </row>
    <row r="52" spans="1:5" s="33" customFormat="1" ht="20" customHeight="1">
      <c r="A52" s="340"/>
      <c r="B52" s="334" t="s">
        <v>251</v>
      </c>
      <c r="C52" s="333"/>
      <c r="D52" s="334" t="s">
        <v>708</v>
      </c>
      <c r="E52" s="49"/>
    </row>
    <row r="53" spans="1:5" s="33" customFormat="1" ht="51.75" customHeight="1">
      <c r="A53" s="340"/>
      <c r="B53" s="334" t="s">
        <v>709</v>
      </c>
      <c r="C53" s="333"/>
      <c r="D53" s="334" t="s">
        <v>755</v>
      </c>
      <c r="E53" s="49"/>
    </row>
    <row r="54" spans="1:5" s="33" customFormat="1" ht="100.5" customHeight="1">
      <c r="A54" s="340"/>
      <c r="B54" s="334" t="s">
        <v>518</v>
      </c>
      <c r="C54" s="333"/>
      <c r="D54" s="334" t="s">
        <v>754</v>
      </c>
      <c r="E54" s="49"/>
    </row>
    <row r="55" spans="1:5" s="33" customFormat="1" ht="22" customHeight="1">
      <c r="A55" s="344"/>
      <c r="B55" s="334" t="s">
        <v>519</v>
      </c>
      <c r="C55" s="318"/>
      <c r="D55" s="334" t="s">
        <v>520</v>
      </c>
    </row>
    <row r="56" spans="1:5" s="33" customFormat="1" ht="22" customHeight="1">
      <c r="A56" s="341"/>
      <c r="B56" s="334" t="s">
        <v>528</v>
      </c>
      <c r="C56" s="333"/>
      <c r="D56" s="334" t="s">
        <v>545</v>
      </c>
      <c r="E56" s="49"/>
    </row>
    <row r="57" spans="1:5" s="33" customFormat="1" ht="45.75" customHeight="1">
      <c r="A57" s="342">
        <v>3</v>
      </c>
      <c r="B57" s="343" t="s">
        <v>522</v>
      </c>
      <c r="C57" s="316">
        <f>SUM(C58:C59)</f>
        <v>0</v>
      </c>
      <c r="D57" s="336"/>
    </row>
    <row r="58" spans="1:5" s="40" customFormat="1" ht="24.75" customHeight="1">
      <c r="A58" s="492" t="s">
        <v>303</v>
      </c>
      <c r="B58" s="493" t="s">
        <v>523</v>
      </c>
      <c r="C58" s="494"/>
      <c r="D58" s="495"/>
    </row>
    <row r="59" spans="1:5" s="33" customFormat="1" ht="24" customHeight="1">
      <c r="A59" s="39"/>
      <c r="B59" s="334" t="s">
        <v>423</v>
      </c>
      <c r="C59" s="337"/>
      <c r="D59" s="56" t="s">
        <v>208</v>
      </c>
    </row>
    <row r="60" spans="1:5" s="33" customFormat="1" ht="24" customHeight="1">
      <c r="A60" s="492" t="s">
        <v>304</v>
      </c>
      <c r="B60" s="493" t="s">
        <v>524</v>
      </c>
      <c r="C60" s="337"/>
      <c r="D60" s="56"/>
    </row>
    <row r="61" spans="1:5" s="33" customFormat="1" ht="24" customHeight="1">
      <c r="A61" s="39"/>
      <c r="B61" s="334" t="s">
        <v>525</v>
      </c>
      <c r="C61" s="337"/>
      <c r="D61" s="56"/>
    </row>
    <row r="62" spans="1:5" s="33" customFormat="1" ht="24" customHeight="1">
      <c r="A62" s="39"/>
      <c r="B62" s="33" t="s">
        <v>704</v>
      </c>
      <c r="C62" s="334"/>
      <c r="D62" s="56" t="s">
        <v>526</v>
      </c>
    </row>
    <row r="63" spans="1:5" s="33" customFormat="1" ht="24" customHeight="1">
      <c r="A63" s="442" t="s">
        <v>305</v>
      </c>
      <c r="B63" s="493" t="s">
        <v>527</v>
      </c>
      <c r="C63" s="337"/>
      <c r="D63" s="56" t="s">
        <v>521</v>
      </c>
    </row>
    <row r="64" spans="1:5" s="33" customFormat="1" ht="24" customHeight="1">
      <c r="A64" s="342">
        <v>4</v>
      </c>
      <c r="B64" s="343" t="s">
        <v>252</v>
      </c>
      <c r="C64" s="316">
        <f>SUM(C65:C65)</f>
        <v>0</v>
      </c>
      <c r="D64" s="336"/>
    </row>
    <row r="65" spans="1:5" s="33" customFormat="1" ht="24" customHeight="1">
      <c r="A65" s="344"/>
      <c r="B65" s="56" t="s">
        <v>253</v>
      </c>
      <c r="C65" s="318"/>
      <c r="D65" s="56"/>
    </row>
    <row r="66" spans="1:5" s="33" customFormat="1" ht="24" customHeight="1">
      <c r="A66" s="345">
        <v>5</v>
      </c>
      <c r="B66" s="346" t="s">
        <v>336</v>
      </c>
      <c r="C66" s="347"/>
      <c r="D66" s="348"/>
    </row>
    <row r="67" spans="1:5" ht="28.5" customHeight="1">
      <c r="A67" s="326"/>
      <c r="B67" s="55" t="s">
        <v>347</v>
      </c>
      <c r="C67" s="323">
        <f>+C7+C33+C57+C64+C66</f>
        <v>0</v>
      </c>
      <c r="D67" s="324"/>
    </row>
    <row r="68" spans="1:5">
      <c r="C68" s="350"/>
      <c r="D68" s="314" t="s">
        <v>710</v>
      </c>
      <c r="E68" s="319"/>
    </row>
    <row r="69" spans="1:5" s="33" customFormat="1" ht="30" customHeight="1">
      <c r="A69" s="886" t="s">
        <v>348</v>
      </c>
      <c r="B69" s="886"/>
      <c r="C69" s="886"/>
      <c r="D69" s="886"/>
      <c r="E69" s="313"/>
    </row>
    <row r="70" spans="1:5" s="33" customFormat="1" ht="16">
      <c r="B70" s="58"/>
      <c r="C70" s="312"/>
      <c r="D70" s="391"/>
      <c r="E70" s="313"/>
    </row>
    <row r="71" spans="1:5" s="33" customFormat="1" ht="16">
      <c r="B71" s="58"/>
      <c r="C71" s="312"/>
      <c r="D71" s="391"/>
      <c r="E71" s="313"/>
    </row>
    <row r="72" spans="1:5" s="33" customFormat="1" ht="16">
      <c r="B72" s="58"/>
      <c r="C72" s="312"/>
      <c r="D72" s="391"/>
      <c r="E72" s="313"/>
    </row>
    <row r="73" spans="1:5" s="33" customFormat="1" ht="16">
      <c r="B73" s="58"/>
      <c r="C73" s="312"/>
      <c r="D73" s="391"/>
      <c r="E73" s="313"/>
    </row>
    <row r="74" spans="1:5" s="33" customFormat="1" ht="16">
      <c r="B74" s="313"/>
      <c r="C74" s="1092"/>
      <c r="D74" s="1093"/>
      <c r="E74" s="313"/>
    </row>
    <row r="75" spans="1:5" s="33" customFormat="1" ht="16">
      <c r="B75" s="58"/>
      <c r="C75" s="392"/>
      <c r="D75" s="312"/>
      <c r="E75" s="313"/>
    </row>
    <row r="76" spans="1:5" s="33" customFormat="1" ht="63" customHeight="1">
      <c r="B76" s="1089"/>
      <c r="C76" s="1089"/>
      <c r="D76" s="1089"/>
    </row>
  </sheetData>
  <mergeCells count="8">
    <mergeCell ref="B76:D76"/>
    <mergeCell ref="A1:B1"/>
    <mergeCell ref="C1:D1"/>
    <mergeCell ref="A2:B2"/>
    <mergeCell ref="A4:D4"/>
    <mergeCell ref="C5:D5"/>
    <mergeCell ref="A69:D69"/>
    <mergeCell ref="C74:D74"/>
  </mergeCells>
  <pageMargins left="0.68" right="0.17" top="0.41" bottom="0.17" header="0.3" footer="0.3"/>
  <pageSetup paperSize="9" scale="96"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K75"/>
  <sheetViews>
    <sheetView topLeftCell="A7" workbookViewId="0">
      <selection activeCell="C10" sqref="C10"/>
    </sheetView>
  </sheetViews>
  <sheetFormatPr baseColWidth="10" defaultColWidth="8.83203125" defaultRowHeight="17"/>
  <cols>
    <col min="1" max="1" width="9" style="521" bestFit="1" customWidth="1"/>
    <col min="2" max="2" width="42" style="540" customWidth="1"/>
    <col min="3" max="3" width="27.5" style="521" customWidth="1"/>
    <col min="4" max="4" width="18.33203125" style="521" customWidth="1"/>
    <col min="5" max="5" width="23.33203125" style="521" customWidth="1"/>
    <col min="6" max="6" width="18.33203125" style="521" customWidth="1"/>
    <col min="7" max="7" width="23.6640625" style="521" customWidth="1"/>
    <col min="8" max="8" width="12.5" style="521" customWidth="1"/>
    <col min="9" max="9" width="19.1640625" style="521" customWidth="1"/>
    <col min="10" max="10" width="16.5" style="521" customWidth="1"/>
    <col min="11" max="11" width="13.83203125" style="521" customWidth="1"/>
    <col min="12" max="16384" width="8.83203125" style="521"/>
  </cols>
  <sheetData>
    <row r="1" spans="1:11">
      <c r="A1" s="1094" t="s">
        <v>174</v>
      </c>
      <c r="B1" s="1094"/>
      <c r="C1" s="519"/>
      <c r="D1" s="519"/>
      <c r="E1" s="519"/>
      <c r="F1" s="519"/>
      <c r="G1" s="519"/>
      <c r="H1" s="519"/>
      <c r="I1" s="519"/>
      <c r="J1" s="520" t="s">
        <v>209</v>
      </c>
    </row>
    <row r="2" spans="1:11">
      <c r="A2" s="1095" t="s">
        <v>0</v>
      </c>
      <c r="B2" s="1095"/>
      <c r="C2" s="519"/>
      <c r="D2" s="519"/>
      <c r="E2" s="519"/>
      <c r="F2" s="519"/>
      <c r="G2" s="519"/>
      <c r="H2" s="519"/>
      <c r="I2" s="519"/>
      <c r="J2" s="519"/>
    </row>
    <row r="3" spans="1:11">
      <c r="A3" s="522"/>
      <c r="B3" s="522"/>
      <c r="C3" s="519"/>
      <c r="D3" s="519"/>
      <c r="E3" s="519"/>
      <c r="F3" s="519"/>
      <c r="G3" s="519"/>
      <c r="H3" s="519"/>
      <c r="I3" s="519"/>
      <c r="J3" s="519"/>
      <c r="K3" s="520"/>
    </row>
    <row r="4" spans="1:11" ht="23">
      <c r="A4" s="1096" t="s">
        <v>441</v>
      </c>
      <c r="B4" s="1096"/>
      <c r="C4" s="1096"/>
      <c r="D4" s="1096"/>
      <c r="E4" s="1096"/>
      <c r="F4" s="1096"/>
      <c r="G4" s="1096"/>
      <c r="H4" s="1096"/>
      <c r="I4" s="1096"/>
      <c r="J4" s="1096"/>
      <c r="K4" s="1096"/>
    </row>
    <row r="5" spans="1:11" ht="51" customHeight="1">
      <c r="A5" s="1097" t="s">
        <v>454</v>
      </c>
      <c r="B5" s="1097"/>
      <c r="C5" s="1097"/>
      <c r="D5" s="1097"/>
      <c r="E5" s="1097"/>
      <c r="F5" s="1097"/>
      <c r="G5" s="1097"/>
      <c r="H5" s="1097"/>
      <c r="I5" s="1097"/>
      <c r="J5" s="1097"/>
      <c r="K5" s="1097"/>
    </row>
    <row r="6" spans="1:11">
      <c r="A6" s="523"/>
      <c r="B6" s="523"/>
      <c r="C6" s="523"/>
      <c r="D6" s="523"/>
      <c r="E6" s="523"/>
      <c r="F6" s="523"/>
      <c r="G6" s="523"/>
      <c r="H6" s="523"/>
      <c r="I6" s="523"/>
      <c r="J6" s="524" t="s">
        <v>179</v>
      </c>
      <c r="K6" s="525"/>
    </row>
    <row r="7" spans="1:11" ht="90.75" customHeight="1">
      <c r="A7" s="1100" t="s">
        <v>3</v>
      </c>
      <c r="B7" s="1098" t="s">
        <v>210</v>
      </c>
      <c r="C7" s="1102" t="s">
        <v>762</v>
      </c>
      <c r="D7" s="1103"/>
      <c r="E7" s="1104" t="s">
        <v>761</v>
      </c>
      <c r="F7" s="1105"/>
      <c r="G7" s="1098" t="s">
        <v>634</v>
      </c>
      <c r="H7" s="1098" t="s">
        <v>446</v>
      </c>
      <c r="I7" s="1098" t="s">
        <v>635</v>
      </c>
      <c r="J7" s="1098" t="s">
        <v>440</v>
      </c>
      <c r="K7" s="1098" t="s">
        <v>14</v>
      </c>
    </row>
    <row r="8" spans="1:11" ht="108">
      <c r="A8" s="1101"/>
      <c r="B8" s="1099"/>
      <c r="C8" s="526" t="s">
        <v>636</v>
      </c>
      <c r="D8" s="526" t="s">
        <v>637</v>
      </c>
      <c r="E8" s="527" t="s">
        <v>636</v>
      </c>
      <c r="F8" s="527" t="s">
        <v>637</v>
      </c>
      <c r="G8" s="1099"/>
      <c r="H8" s="1099"/>
      <c r="I8" s="1099"/>
      <c r="J8" s="1099"/>
      <c r="K8" s="1099"/>
    </row>
    <row r="9" spans="1:11" ht="18">
      <c r="A9" s="528">
        <v>1</v>
      </c>
      <c r="B9" s="529" t="s">
        <v>455</v>
      </c>
      <c r="C9" s="530"/>
      <c r="D9" s="530"/>
      <c r="E9" s="530"/>
      <c r="F9" s="530"/>
      <c r="G9" s="530"/>
      <c r="H9" s="530"/>
      <c r="I9" s="530"/>
      <c r="J9" s="530"/>
      <c r="K9" s="527"/>
    </row>
    <row r="10" spans="1:11" ht="36">
      <c r="A10" s="528"/>
      <c r="B10" s="531" t="s">
        <v>456</v>
      </c>
      <c r="C10" s="530">
        <v>2092380.132</v>
      </c>
      <c r="D10" s="530">
        <v>419811.31440000003</v>
      </c>
      <c r="E10" s="530">
        <v>128446.02</v>
      </c>
      <c r="F10" s="530">
        <v>43671.646800000002</v>
      </c>
      <c r="G10" s="530">
        <v>635316.69999999995</v>
      </c>
      <c r="H10" s="530">
        <v>22197.636304185886</v>
      </c>
      <c r="I10" s="530">
        <v>150552.24778602563</v>
      </c>
      <c r="J10" s="532">
        <f t="shared" ref="J10:J41" si="0">SUM(C10:I10)</f>
        <v>3492375.697290211</v>
      </c>
      <c r="K10" s="533"/>
    </row>
    <row r="11" spans="1:11" ht="36">
      <c r="A11" s="528"/>
      <c r="B11" s="531" t="s">
        <v>457</v>
      </c>
      <c r="C11" s="530">
        <v>2026458.672</v>
      </c>
      <c r="D11" s="530">
        <v>424048.51679999992</v>
      </c>
      <c r="E11" s="530">
        <v>129742.44</v>
      </c>
      <c r="F11" s="530">
        <v>44112.429600000003</v>
      </c>
      <c r="G11" s="530">
        <v>271385.42499999999</v>
      </c>
      <c r="H11" s="530">
        <v>0</v>
      </c>
      <c r="I11" s="530">
        <v>170121.96666155881</v>
      </c>
      <c r="J11" s="532">
        <f t="shared" si="0"/>
        <v>3065869.4500615587</v>
      </c>
      <c r="K11" s="533"/>
    </row>
    <row r="12" spans="1:11" ht="36">
      <c r="A12" s="528"/>
      <c r="B12" s="531" t="s">
        <v>458</v>
      </c>
      <c r="C12" s="530">
        <v>2006159.9280000001</v>
      </c>
      <c r="D12" s="530">
        <v>426139.76160000009</v>
      </c>
      <c r="E12" s="530">
        <v>130382.28</v>
      </c>
      <c r="F12" s="530">
        <v>44329.975200000008</v>
      </c>
      <c r="G12" s="530">
        <v>908578.35699999996</v>
      </c>
      <c r="H12" s="530">
        <v>0</v>
      </c>
      <c r="I12" s="530">
        <v>199229.55452989077</v>
      </c>
      <c r="J12" s="532">
        <f t="shared" si="0"/>
        <v>3714819.8563298909</v>
      </c>
      <c r="K12" s="533"/>
    </row>
    <row r="13" spans="1:11" ht="36">
      <c r="A13" s="528"/>
      <c r="B13" s="531" t="s">
        <v>459</v>
      </c>
      <c r="C13" s="530">
        <v>1680510.156</v>
      </c>
      <c r="D13" s="530">
        <v>330781.43039999995</v>
      </c>
      <c r="E13" s="530">
        <v>108019.5</v>
      </c>
      <c r="F13" s="530">
        <v>36726.629999999997</v>
      </c>
      <c r="G13" s="530">
        <v>1156789.4879999999</v>
      </c>
      <c r="H13" s="530">
        <v>0</v>
      </c>
      <c r="I13" s="530">
        <v>169498.78672927065</v>
      </c>
      <c r="J13" s="532">
        <f t="shared" si="0"/>
        <v>3482325.9911292703</v>
      </c>
      <c r="K13" s="533"/>
    </row>
    <row r="14" spans="1:11" ht="36">
      <c r="A14" s="528"/>
      <c r="B14" s="531" t="s">
        <v>460</v>
      </c>
      <c r="C14" s="530">
        <v>454088.56800000003</v>
      </c>
      <c r="D14" s="530">
        <v>93011.76</v>
      </c>
      <c r="E14" s="530">
        <v>28458</v>
      </c>
      <c r="F14" s="530">
        <v>9675.7199999999993</v>
      </c>
      <c r="G14" s="530">
        <v>0</v>
      </c>
      <c r="H14" s="530">
        <v>101137.98041094696</v>
      </c>
      <c r="I14" s="530">
        <v>44742.328991422262</v>
      </c>
      <c r="J14" s="532">
        <f t="shared" si="0"/>
        <v>731114.35740236926</v>
      </c>
      <c r="K14" s="533"/>
    </row>
    <row r="15" spans="1:11" ht="18">
      <c r="A15" s="528">
        <v>2</v>
      </c>
      <c r="B15" s="531" t="s">
        <v>461</v>
      </c>
      <c r="C15" s="530">
        <v>0</v>
      </c>
      <c r="D15" s="530">
        <v>0</v>
      </c>
      <c r="E15" s="530">
        <v>0</v>
      </c>
      <c r="F15" s="530">
        <v>0</v>
      </c>
      <c r="G15" s="530">
        <v>0</v>
      </c>
      <c r="H15" s="530">
        <v>0</v>
      </c>
      <c r="I15" s="530">
        <v>0</v>
      </c>
      <c r="J15" s="532">
        <f t="shared" si="0"/>
        <v>0</v>
      </c>
      <c r="K15" s="533"/>
    </row>
    <row r="16" spans="1:11" ht="18">
      <c r="A16" s="528"/>
      <c r="B16" s="531" t="s">
        <v>462</v>
      </c>
      <c r="C16" s="530">
        <v>1874932.7879999999</v>
      </c>
      <c r="D16" s="530">
        <v>403537.29600000003</v>
      </c>
      <c r="E16" s="530">
        <v>123466.8</v>
      </c>
      <c r="F16" s="530">
        <v>41978.712000000007</v>
      </c>
      <c r="G16" s="530">
        <v>651182.25</v>
      </c>
      <c r="H16" s="530">
        <v>0</v>
      </c>
      <c r="I16" s="530">
        <v>172570.73614081729</v>
      </c>
      <c r="J16" s="532">
        <f t="shared" si="0"/>
        <v>3267668.5821408168</v>
      </c>
      <c r="K16" s="533"/>
    </row>
    <row r="17" spans="1:11" ht="18">
      <c r="A17" s="528"/>
      <c r="B17" s="531" t="s">
        <v>463</v>
      </c>
      <c r="C17" s="530">
        <v>2173609.9679999999</v>
      </c>
      <c r="D17" s="530">
        <v>479934.60240000003</v>
      </c>
      <c r="E17" s="530">
        <v>146841.42000000001</v>
      </c>
      <c r="F17" s="530">
        <v>49926.082800000004</v>
      </c>
      <c r="G17" s="530">
        <v>1005213.55</v>
      </c>
      <c r="H17" s="530">
        <v>18937.358472008582</v>
      </c>
      <c r="I17" s="530">
        <v>194738.64501404102</v>
      </c>
      <c r="J17" s="532">
        <f t="shared" si="0"/>
        <v>4069201.6266860501</v>
      </c>
      <c r="K17" s="533"/>
    </row>
    <row r="18" spans="1:11" ht="18">
      <c r="A18" s="528"/>
      <c r="B18" s="531" t="s">
        <v>464</v>
      </c>
      <c r="C18" s="530">
        <v>1033787.616</v>
      </c>
      <c r="D18" s="530">
        <v>227599.16880000004</v>
      </c>
      <c r="E18" s="530">
        <v>69636.539999999994</v>
      </c>
      <c r="F18" s="530">
        <v>23676.423600000002</v>
      </c>
      <c r="G18" s="530">
        <v>480739.9</v>
      </c>
      <c r="H18" s="530">
        <v>0</v>
      </c>
      <c r="I18" s="530">
        <v>79311.46479132981</v>
      </c>
      <c r="J18" s="532">
        <f t="shared" si="0"/>
        <v>1914751.1131913301</v>
      </c>
      <c r="K18" s="533"/>
    </row>
    <row r="19" spans="1:11" ht="36">
      <c r="A19" s="528"/>
      <c r="B19" s="531" t="s">
        <v>465</v>
      </c>
      <c r="C19" s="530">
        <v>1461048.5759999999</v>
      </c>
      <c r="D19" s="530">
        <v>286713.30959999998</v>
      </c>
      <c r="E19" s="530">
        <v>95416.14</v>
      </c>
      <c r="F19" s="530">
        <v>32441.487599999993</v>
      </c>
      <c r="G19" s="530">
        <v>356659.15700000001</v>
      </c>
      <c r="H19" s="530">
        <v>0</v>
      </c>
      <c r="I19" s="530">
        <v>145309.25992053046</v>
      </c>
      <c r="J19" s="532">
        <f t="shared" si="0"/>
        <v>2377587.9301205305</v>
      </c>
      <c r="K19" s="533"/>
    </row>
    <row r="20" spans="1:11" ht="18">
      <c r="A20" s="528"/>
      <c r="B20" s="531" t="s">
        <v>466</v>
      </c>
      <c r="C20" s="530">
        <v>510081.67200000002</v>
      </c>
      <c r="D20" s="530">
        <v>101218.68</v>
      </c>
      <c r="E20" s="530">
        <v>30969</v>
      </c>
      <c r="F20" s="530">
        <v>10529.46</v>
      </c>
      <c r="G20" s="530">
        <v>0</v>
      </c>
      <c r="H20" s="530">
        <v>129856.17237948741</v>
      </c>
      <c r="I20" s="530">
        <v>55656.582375960985</v>
      </c>
      <c r="J20" s="532">
        <f t="shared" si="0"/>
        <v>838311.56675544835</v>
      </c>
      <c r="K20" s="533"/>
    </row>
    <row r="21" spans="1:11" ht="18">
      <c r="A21" s="528">
        <v>3</v>
      </c>
      <c r="B21" s="531" t="s">
        <v>638</v>
      </c>
      <c r="C21" s="530">
        <v>0</v>
      </c>
      <c r="D21" s="530">
        <v>0</v>
      </c>
      <c r="E21" s="530">
        <v>0</v>
      </c>
      <c r="F21" s="530">
        <v>0</v>
      </c>
      <c r="G21" s="530">
        <v>0</v>
      </c>
      <c r="H21" s="530">
        <v>0</v>
      </c>
      <c r="I21" s="530">
        <v>0</v>
      </c>
      <c r="J21" s="532">
        <f t="shared" si="0"/>
        <v>0</v>
      </c>
      <c r="K21" s="533"/>
    </row>
    <row r="22" spans="1:11" ht="18">
      <c r="A22" s="528"/>
      <c r="B22" s="531" t="s">
        <v>467</v>
      </c>
      <c r="C22" s="530">
        <v>1394603.5319999999</v>
      </c>
      <c r="D22" s="530">
        <v>286731.54720000003</v>
      </c>
      <c r="E22" s="530">
        <v>87728.76</v>
      </c>
      <c r="F22" s="530">
        <v>29827.778400000003</v>
      </c>
      <c r="G22" s="530">
        <v>98530.1</v>
      </c>
      <c r="H22" s="530">
        <v>0</v>
      </c>
      <c r="I22" s="530">
        <v>93012.252074136544</v>
      </c>
      <c r="J22" s="532">
        <f t="shared" si="0"/>
        <v>1990433.9696741367</v>
      </c>
      <c r="K22" s="533"/>
    </row>
    <row r="23" spans="1:11" ht="18">
      <c r="A23" s="528"/>
      <c r="B23" s="531" t="s">
        <v>468</v>
      </c>
      <c r="C23" s="530">
        <v>2094610.632</v>
      </c>
      <c r="D23" s="530">
        <v>407081.46960000001</v>
      </c>
      <c r="E23" s="530">
        <v>129517.38</v>
      </c>
      <c r="F23" s="530">
        <v>44035.909200000002</v>
      </c>
      <c r="G23" s="530">
        <v>745387.1</v>
      </c>
      <c r="H23" s="530">
        <v>0</v>
      </c>
      <c r="I23" s="530">
        <v>152323.56580527354</v>
      </c>
      <c r="J23" s="532">
        <f t="shared" si="0"/>
        <v>3572956.0566052739</v>
      </c>
      <c r="K23" s="533"/>
    </row>
    <row r="24" spans="1:11" ht="18">
      <c r="A24" s="534"/>
      <c r="B24" s="531" t="s">
        <v>469</v>
      </c>
      <c r="C24" s="530">
        <v>1117363.956</v>
      </c>
      <c r="D24" s="530">
        <v>230395.60080000004</v>
      </c>
      <c r="E24" s="530">
        <v>70492.14</v>
      </c>
      <c r="F24" s="530">
        <v>23967.327600000001</v>
      </c>
      <c r="G24" s="530">
        <v>1391506.969</v>
      </c>
      <c r="H24" s="530">
        <v>0</v>
      </c>
      <c r="I24" s="530">
        <v>90351.701040850225</v>
      </c>
      <c r="J24" s="532">
        <f t="shared" si="0"/>
        <v>2924077.6944408501</v>
      </c>
      <c r="K24" s="533"/>
    </row>
    <row r="25" spans="1:11" ht="18">
      <c r="A25" s="528"/>
      <c r="B25" s="531" t="s">
        <v>470</v>
      </c>
      <c r="C25" s="530">
        <v>1757505.3119999999</v>
      </c>
      <c r="D25" s="530">
        <v>360593.82720000006</v>
      </c>
      <c r="E25" s="530">
        <v>110327.76</v>
      </c>
      <c r="F25" s="530">
        <v>37511.438400000006</v>
      </c>
      <c r="G25" s="530">
        <v>2207802.9</v>
      </c>
      <c r="H25" s="530">
        <v>24972.340842209123</v>
      </c>
      <c r="I25" s="530">
        <v>124773.34565535754</v>
      </c>
      <c r="J25" s="532">
        <f t="shared" si="0"/>
        <v>4623486.9240975659</v>
      </c>
      <c r="K25" s="527"/>
    </row>
    <row r="26" spans="1:11" ht="18">
      <c r="A26" s="528"/>
      <c r="B26" s="531" t="s">
        <v>471</v>
      </c>
      <c r="C26" s="530">
        <v>2264851.176</v>
      </c>
      <c r="D26" s="530">
        <v>469344.63600000012</v>
      </c>
      <c r="E26" s="530">
        <v>143601.29999999999</v>
      </c>
      <c r="F26" s="530">
        <v>48824.442000000003</v>
      </c>
      <c r="G26" s="530">
        <v>217218.5</v>
      </c>
      <c r="H26" s="530">
        <v>0</v>
      </c>
      <c r="I26" s="530">
        <v>160681.43941092727</v>
      </c>
      <c r="J26" s="532">
        <f t="shared" si="0"/>
        <v>3304521.4934109268</v>
      </c>
      <c r="K26" s="527"/>
    </row>
    <row r="27" spans="1:11" ht="18">
      <c r="A27" s="528"/>
      <c r="B27" s="531" t="s">
        <v>472</v>
      </c>
      <c r="C27" s="530">
        <v>2312666.148</v>
      </c>
      <c r="D27" s="530">
        <v>480001.47360000014</v>
      </c>
      <c r="E27" s="530">
        <v>146861.88</v>
      </c>
      <c r="F27" s="530">
        <v>49933.039200000007</v>
      </c>
      <c r="G27" s="530">
        <v>119378.9</v>
      </c>
      <c r="H27" s="530">
        <v>0</v>
      </c>
      <c r="I27" s="530">
        <v>153077.68649296756</v>
      </c>
      <c r="J27" s="532">
        <f t="shared" si="0"/>
        <v>3261919.1272929674</v>
      </c>
      <c r="K27" s="527"/>
    </row>
    <row r="28" spans="1:11" ht="18">
      <c r="A28" s="528"/>
      <c r="B28" s="531" t="s">
        <v>473</v>
      </c>
      <c r="C28" s="530">
        <v>2925347.6639999999</v>
      </c>
      <c r="D28" s="530">
        <v>605743.64640000009</v>
      </c>
      <c r="E28" s="530">
        <v>185334.12</v>
      </c>
      <c r="F28" s="530">
        <v>63013.600800000007</v>
      </c>
      <c r="G28" s="530">
        <v>628069.55599999998</v>
      </c>
      <c r="H28" s="530">
        <v>22093.584884010012</v>
      </c>
      <c r="I28" s="530">
        <v>206529.95756352664</v>
      </c>
      <c r="J28" s="532">
        <f t="shared" si="0"/>
        <v>4636132.1296475371</v>
      </c>
      <c r="K28" s="527"/>
    </row>
    <row r="29" spans="1:11" ht="18">
      <c r="A29" s="528"/>
      <c r="B29" s="531" t="s">
        <v>474</v>
      </c>
      <c r="C29" s="530">
        <v>2229999.7560000001</v>
      </c>
      <c r="D29" s="530">
        <v>461326.1712000001</v>
      </c>
      <c r="E29" s="530">
        <v>141147.96</v>
      </c>
      <c r="F29" s="530">
        <v>47990.306400000001</v>
      </c>
      <c r="G29" s="530">
        <v>107556.6</v>
      </c>
      <c r="H29" s="530">
        <v>25249.811296011445</v>
      </c>
      <c r="I29" s="530">
        <v>148527.92574388572</v>
      </c>
      <c r="J29" s="532">
        <f t="shared" si="0"/>
        <v>3161798.5306398976</v>
      </c>
      <c r="K29" s="527"/>
    </row>
    <row r="30" spans="1:11" ht="18">
      <c r="A30" s="534"/>
      <c r="B30" s="531" t="s">
        <v>475</v>
      </c>
      <c r="C30" s="530">
        <v>2555179.6919999998</v>
      </c>
      <c r="D30" s="530">
        <v>508020.50640000007</v>
      </c>
      <c r="E30" s="530">
        <v>162186.42000000001</v>
      </c>
      <c r="F30" s="530">
        <v>55143.382800000007</v>
      </c>
      <c r="G30" s="530">
        <v>2100009.5580000002</v>
      </c>
      <c r="H30" s="530">
        <v>0</v>
      </c>
      <c r="I30" s="530">
        <v>189737.34836002105</v>
      </c>
      <c r="J30" s="532">
        <f t="shared" si="0"/>
        <v>5570276.9075600207</v>
      </c>
      <c r="K30" s="533"/>
    </row>
    <row r="31" spans="1:11" ht="18">
      <c r="A31" s="528"/>
      <c r="B31" s="531" t="s">
        <v>476</v>
      </c>
      <c r="C31" s="530">
        <v>920430.28799999994</v>
      </c>
      <c r="D31" s="530">
        <v>193859.60880000002</v>
      </c>
      <c r="E31" s="530">
        <v>59313.54</v>
      </c>
      <c r="F31" s="530">
        <v>20166.603600000002</v>
      </c>
      <c r="G31" s="530">
        <v>441068.2</v>
      </c>
      <c r="H31" s="530">
        <v>0</v>
      </c>
      <c r="I31" s="530">
        <v>57626.453275008149</v>
      </c>
      <c r="J31" s="532">
        <f t="shared" si="0"/>
        <v>1692464.6936750081</v>
      </c>
      <c r="K31" s="533"/>
    </row>
    <row r="32" spans="1:11" ht="18">
      <c r="A32" s="528"/>
      <c r="B32" s="531" t="s">
        <v>477</v>
      </c>
      <c r="C32" s="530">
        <v>4676477.7479999997</v>
      </c>
      <c r="D32" s="530">
        <v>1008928.3488</v>
      </c>
      <c r="E32" s="530">
        <v>308693.03999999998</v>
      </c>
      <c r="F32" s="530">
        <v>104955.63360000002</v>
      </c>
      <c r="G32" s="530">
        <v>667263.9</v>
      </c>
      <c r="H32" s="530">
        <v>0</v>
      </c>
      <c r="I32" s="530">
        <v>283176.26622146653</v>
      </c>
      <c r="J32" s="532">
        <f t="shared" si="0"/>
        <v>7049494.9366214667</v>
      </c>
      <c r="K32" s="533"/>
    </row>
    <row r="33" spans="1:11" ht="18">
      <c r="A33" s="528"/>
      <c r="B33" s="531" t="s">
        <v>478</v>
      </c>
      <c r="C33" s="530">
        <v>1965887.328</v>
      </c>
      <c r="D33" s="530">
        <v>416467.75440000003</v>
      </c>
      <c r="E33" s="530">
        <v>127423.02</v>
      </c>
      <c r="F33" s="530">
        <v>43323.826800000003</v>
      </c>
      <c r="G33" s="530">
        <v>190199.33799999999</v>
      </c>
      <c r="H33" s="530">
        <v>0</v>
      </c>
      <c r="I33" s="530">
        <v>122528.68456788771</v>
      </c>
      <c r="J33" s="532">
        <f t="shared" si="0"/>
        <v>2865829.9517678879</v>
      </c>
      <c r="K33" s="533"/>
    </row>
    <row r="34" spans="1:11" ht="36">
      <c r="A34" s="528"/>
      <c r="B34" s="531" t="s">
        <v>479</v>
      </c>
      <c r="C34" s="530">
        <v>794642.52</v>
      </c>
      <c r="D34" s="530">
        <v>174649.33680000002</v>
      </c>
      <c r="E34" s="530">
        <v>53435.94</v>
      </c>
      <c r="F34" s="530">
        <v>18168.2196</v>
      </c>
      <c r="G34" s="530">
        <v>23068.799999999999</v>
      </c>
      <c r="H34" s="530">
        <v>167175.94841589997</v>
      </c>
      <c r="I34" s="530">
        <v>77453.727681597898</v>
      </c>
      <c r="J34" s="532">
        <f t="shared" si="0"/>
        <v>1308594.4924974979</v>
      </c>
      <c r="K34" s="533"/>
    </row>
    <row r="35" spans="1:11" ht="18">
      <c r="A35" s="528"/>
      <c r="B35" s="531" t="s">
        <v>480</v>
      </c>
      <c r="C35" s="530">
        <v>957963.24</v>
      </c>
      <c r="D35" s="530">
        <v>200704.788</v>
      </c>
      <c r="E35" s="530">
        <v>61407.9</v>
      </c>
      <c r="F35" s="530">
        <v>20878.686000000002</v>
      </c>
      <c r="G35" s="530">
        <v>0</v>
      </c>
      <c r="H35" s="530">
        <v>201825.07133446512</v>
      </c>
      <c r="I35" s="530">
        <v>88779.217613507702</v>
      </c>
      <c r="J35" s="532">
        <f t="shared" si="0"/>
        <v>1531558.9029479728</v>
      </c>
      <c r="K35" s="533"/>
    </row>
    <row r="36" spans="1:11" ht="18">
      <c r="A36" s="528">
        <v>4</v>
      </c>
      <c r="B36" s="531" t="s">
        <v>353</v>
      </c>
      <c r="C36" s="530">
        <v>0</v>
      </c>
      <c r="D36" s="530">
        <v>0</v>
      </c>
      <c r="E36" s="530">
        <v>0</v>
      </c>
      <c r="F36" s="530">
        <v>0</v>
      </c>
      <c r="G36" s="530">
        <v>0</v>
      </c>
      <c r="H36" s="530">
        <v>0</v>
      </c>
      <c r="I36" s="530">
        <v>0</v>
      </c>
      <c r="J36" s="532">
        <f t="shared" si="0"/>
        <v>0</v>
      </c>
      <c r="K36" s="533"/>
    </row>
    <row r="37" spans="1:11" ht="36">
      <c r="A37" s="534"/>
      <c r="B37" s="531" t="s">
        <v>481</v>
      </c>
      <c r="C37" s="530">
        <v>915750.82799999998</v>
      </c>
      <c r="D37" s="530">
        <v>189379.2384</v>
      </c>
      <c r="E37" s="530">
        <v>57942.720000000001</v>
      </c>
      <c r="F37" s="530">
        <v>19700.524799999999</v>
      </c>
      <c r="G37" s="530">
        <v>115260</v>
      </c>
      <c r="H37" s="530">
        <v>131122.13132496056</v>
      </c>
      <c r="I37" s="530">
        <v>78630.663446995357</v>
      </c>
      <c r="J37" s="532">
        <f t="shared" si="0"/>
        <v>1507786.1059719559</v>
      </c>
      <c r="K37" s="533"/>
    </row>
    <row r="38" spans="1:11" ht="36">
      <c r="A38" s="534"/>
      <c r="B38" s="531" t="s">
        <v>482</v>
      </c>
      <c r="C38" s="530">
        <v>910912.66799999995</v>
      </c>
      <c r="D38" s="530">
        <v>189519.06</v>
      </c>
      <c r="E38" s="530">
        <v>57985.5</v>
      </c>
      <c r="F38" s="530">
        <v>19715.07</v>
      </c>
      <c r="G38" s="530">
        <v>32552.5</v>
      </c>
      <c r="H38" s="530">
        <v>205466.87104062067</v>
      </c>
      <c r="I38" s="530">
        <v>88414.128209724455</v>
      </c>
      <c r="J38" s="532">
        <f t="shared" si="0"/>
        <v>1504565.7972503451</v>
      </c>
      <c r="K38" s="533"/>
    </row>
    <row r="39" spans="1:11" ht="54">
      <c r="A39" s="534"/>
      <c r="B39" s="531" t="s">
        <v>483</v>
      </c>
      <c r="C39" s="530">
        <v>1166931.564</v>
      </c>
      <c r="D39" s="530">
        <v>243253.10880000002</v>
      </c>
      <c r="E39" s="530">
        <v>74426.039999999994</v>
      </c>
      <c r="F39" s="530">
        <v>25304.853600000002</v>
      </c>
      <c r="G39" s="530">
        <v>634252.4</v>
      </c>
      <c r="H39" s="530">
        <v>82599.485716279189</v>
      </c>
      <c r="I39" s="530">
        <v>100841.36682718758</v>
      </c>
      <c r="J39" s="532">
        <f t="shared" si="0"/>
        <v>2327608.818943467</v>
      </c>
      <c r="K39" s="533"/>
    </row>
    <row r="40" spans="1:11" ht="36">
      <c r="A40" s="534"/>
      <c r="B40" s="531" t="s">
        <v>484</v>
      </c>
      <c r="C40" s="530">
        <v>749032.94400000002</v>
      </c>
      <c r="D40" s="530">
        <v>149286.91440000001</v>
      </c>
      <c r="E40" s="530">
        <v>45676.02</v>
      </c>
      <c r="F40" s="530">
        <v>15529.846800000001</v>
      </c>
      <c r="G40" s="530">
        <v>48560.4</v>
      </c>
      <c r="H40" s="530">
        <v>108230.81888626884</v>
      </c>
      <c r="I40" s="530">
        <v>76642.595841051574</v>
      </c>
      <c r="J40" s="532">
        <f t="shared" si="0"/>
        <v>1192959.5399273206</v>
      </c>
      <c r="K40" s="533"/>
    </row>
    <row r="41" spans="1:11" ht="36">
      <c r="A41" s="534"/>
      <c r="B41" s="531" t="s">
        <v>485</v>
      </c>
      <c r="C41" s="530">
        <v>883245.86399999994</v>
      </c>
      <c r="D41" s="530">
        <v>187622.34960000002</v>
      </c>
      <c r="E41" s="530">
        <v>57405.18</v>
      </c>
      <c r="F41" s="530">
        <v>19517.761200000004</v>
      </c>
      <c r="G41" s="530">
        <v>23993.1</v>
      </c>
      <c r="H41" s="530">
        <v>154533.70086453159</v>
      </c>
      <c r="I41" s="530">
        <v>80935.542300430767</v>
      </c>
      <c r="J41" s="532">
        <f t="shared" si="0"/>
        <v>1407253.4979649624</v>
      </c>
      <c r="K41" s="533"/>
    </row>
    <row r="42" spans="1:11" ht="18">
      <c r="A42" s="534">
        <v>5</v>
      </c>
      <c r="B42" s="531" t="s">
        <v>231</v>
      </c>
      <c r="C42" s="530">
        <v>2054262.5519999999</v>
      </c>
      <c r="D42" s="530">
        <v>440662.97040000011</v>
      </c>
      <c r="E42" s="530">
        <v>134825.82</v>
      </c>
      <c r="F42" s="530">
        <v>45840.778800000007</v>
      </c>
      <c r="G42" s="530">
        <v>91054.55</v>
      </c>
      <c r="H42" s="530">
        <v>55494.090760464715</v>
      </c>
      <c r="I42" s="530">
        <v>187932.74626681776</v>
      </c>
      <c r="J42" s="532">
        <f t="shared" ref="J42:J72" si="1">SUM(C42:I42)</f>
        <v>3010073.5082272822</v>
      </c>
      <c r="K42" s="533"/>
    </row>
    <row r="43" spans="1:11" ht="18">
      <c r="A43" s="534">
        <v>6</v>
      </c>
      <c r="B43" s="531" t="s">
        <v>232</v>
      </c>
      <c r="C43" s="530">
        <v>5052396.7319999998</v>
      </c>
      <c r="D43" s="530">
        <v>1106578.5384000002</v>
      </c>
      <c r="E43" s="530">
        <v>338570.22</v>
      </c>
      <c r="F43" s="530">
        <v>115113.87479999999</v>
      </c>
      <c r="G43" s="530">
        <v>1613770.3130000001</v>
      </c>
      <c r="H43" s="530">
        <v>78246.667972255265</v>
      </c>
      <c r="I43" s="530">
        <v>432269.06357933616</v>
      </c>
      <c r="J43" s="532">
        <f t="shared" si="1"/>
        <v>8736945.4097515922</v>
      </c>
      <c r="K43" s="533"/>
    </row>
    <row r="44" spans="1:11" ht="18">
      <c r="A44" s="534">
        <v>7</v>
      </c>
      <c r="B44" s="531" t="s">
        <v>233</v>
      </c>
      <c r="C44" s="530">
        <v>4490881.8480000002</v>
      </c>
      <c r="D44" s="530">
        <v>994921.87200000009</v>
      </c>
      <c r="E44" s="530">
        <v>303793.8</v>
      </c>
      <c r="F44" s="530">
        <v>103289.89200000004</v>
      </c>
      <c r="G44" s="530">
        <v>168975.47500000001</v>
      </c>
      <c r="H44" s="530">
        <v>69367.613450580888</v>
      </c>
      <c r="I44" s="530">
        <v>416389.83776393603</v>
      </c>
      <c r="J44" s="532">
        <f t="shared" si="1"/>
        <v>6547620.3382145176</v>
      </c>
      <c r="K44" s="533"/>
    </row>
    <row r="45" spans="1:11" ht="18">
      <c r="A45" s="534">
        <v>8</v>
      </c>
      <c r="B45" s="531" t="s">
        <v>234</v>
      </c>
      <c r="C45" s="530">
        <v>110961.408</v>
      </c>
      <c r="D45" s="530">
        <v>24256.008000000005</v>
      </c>
      <c r="E45" s="530">
        <v>7421.4</v>
      </c>
      <c r="F45" s="530">
        <v>2523.2759999999998</v>
      </c>
      <c r="G45" s="530">
        <v>0</v>
      </c>
      <c r="H45" s="530">
        <v>24972.340842209123</v>
      </c>
      <c r="I45" s="530">
        <v>10850.063612624112</v>
      </c>
      <c r="J45" s="532">
        <f t="shared" si="1"/>
        <v>180984.49645483322</v>
      </c>
      <c r="K45" s="533"/>
    </row>
    <row r="46" spans="1:11" ht="36">
      <c r="A46" s="534">
        <v>9</v>
      </c>
      <c r="B46" s="531" t="s">
        <v>488</v>
      </c>
      <c r="C46" s="530">
        <v>2035317.3840000001</v>
      </c>
      <c r="D46" s="530">
        <v>409045.05120000005</v>
      </c>
      <c r="E46" s="530">
        <v>125151.96</v>
      </c>
      <c r="F46" s="530">
        <v>42551.666400000002</v>
      </c>
      <c r="G46" s="530">
        <v>114783.2</v>
      </c>
      <c r="H46" s="530">
        <v>386516.34214663669</v>
      </c>
      <c r="I46" s="530">
        <v>148976.06018401592</v>
      </c>
      <c r="J46" s="532">
        <f t="shared" si="1"/>
        <v>3262341.6639306527</v>
      </c>
      <c r="K46" s="533"/>
    </row>
    <row r="47" spans="1:11" ht="18">
      <c r="A47" s="534">
        <v>10</v>
      </c>
      <c r="B47" s="531" t="s">
        <v>213</v>
      </c>
      <c r="C47" s="530">
        <v>3234982.92</v>
      </c>
      <c r="D47" s="530">
        <v>680645.46960000007</v>
      </c>
      <c r="E47" s="530">
        <v>208251.18</v>
      </c>
      <c r="F47" s="530">
        <v>70805.401200000008</v>
      </c>
      <c r="G47" s="530">
        <v>410540.21299999999</v>
      </c>
      <c r="H47" s="530">
        <v>24972.340842209123</v>
      </c>
      <c r="I47" s="530">
        <v>225532.72104193259</v>
      </c>
      <c r="J47" s="532">
        <f t="shared" si="1"/>
        <v>4855730.2456841422</v>
      </c>
      <c r="K47" s="533"/>
    </row>
    <row r="48" spans="1:11" ht="18">
      <c r="A48" s="534">
        <v>11</v>
      </c>
      <c r="B48" s="531" t="s">
        <v>214</v>
      </c>
      <c r="C48" s="530">
        <v>7448834.6519999998</v>
      </c>
      <c r="D48" s="530">
        <v>1560798.1247999999</v>
      </c>
      <c r="E48" s="530">
        <v>477543.84</v>
      </c>
      <c r="F48" s="530">
        <v>162364.9056</v>
      </c>
      <c r="G48" s="530">
        <v>2765064.017</v>
      </c>
      <c r="H48" s="530">
        <v>150527.72118776059</v>
      </c>
      <c r="I48" s="530">
        <v>574838.92762051441</v>
      </c>
      <c r="J48" s="532">
        <f t="shared" si="1"/>
        <v>13139972.188208276</v>
      </c>
      <c r="K48" s="533"/>
    </row>
    <row r="49" spans="1:11" ht="18">
      <c r="A49" s="534">
        <v>12</v>
      </c>
      <c r="B49" s="531" t="s">
        <v>215</v>
      </c>
      <c r="C49" s="530">
        <v>4426409.1960000005</v>
      </c>
      <c r="D49" s="530">
        <v>987559.96080000023</v>
      </c>
      <c r="E49" s="530">
        <v>302155.14</v>
      </c>
      <c r="F49" s="530">
        <v>102732.7476</v>
      </c>
      <c r="G49" s="530">
        <v>525840.125</v>
      </c>
      <c r="H49" s="530">
        <v>49944.681684418247</v>
      </c>
      <c r="I49" s="530">
        <v>441893.59003511188</v>
      </c>
      <c r="J49" s="532">
        <f t="shared" si="1"/>
        <v>6836535.4411195312</v>
      </c>
      <c r="K49" s="533"/>
    </row>
    <row r="50" spans="1:11" ht="18">
      <c r="A50" s="534">
        <v>13</v>
      </c>
      <c r="B50" s="531" t="s">
        <v>216</v>
      </c>
      <c r="C50" s="530">
        <v>966262.08</v>
      </c>
      <c r="D50" s="530">
        <v>202589.34</v>
      </c>
      <c r="E50" s="530">
        <v>61984.5</v>
      </c>
      <c r="F50" s="530">
        <v>21074.73</v>
      </c>
      <c r="G50" s="530">
        <v>45230</v>
      </c>
      <c r="H50" s="530">
        <v>283019.86287837004</v>
      </c>
      <c r="I50" s="530">
        <v>113938.24744833331</v>
      </c>
      <c r="J50" s="532">
        <f t="shared" si="1"/>
        <v>1694098.7603267033</v>
      </c>
      <c r="K50" s="533"/>
    </row>
    <row r="51" spans="1:11" ht="18">
      <c r="A51" s="534">
        <v>14</v>
      </c>
      <c r="B51" s="531" t="s">
        <v>217</v>
      </c>
      <c r="C51" s="530">
        <v>1300033.764</v>
      </c>
      <c r="D51" s="530">
        <v>271715.92320000002</v>
      </c>
      <c r="E51" s="530">
        <v>83134.559999999998</v>
      </c>
      <c r="F51" s="530">
        <v>28265.750399999997</v>
      </c>
      <c r="G51" s="530">
        <v>71709.3</v>
      </c>
      <c r="H51" s="530">
        <v>242439.80900978026</v>
      </c>
      <c r="I51" s="530">
        <v>113729.87810454037</v>
      </c>
      <c r="J51" s="532">
        <f t="shared" si="1"/>
        <v>2111028.9847143209</v>
      </c>
      <c r="K51" s="533"/>
    </row>
    <row r="52" spans="1:11" ht="18">
      <c r="A52" s="534">
        <v>15</v>
      </c>
      <c r="B52" s="531" t="s">
        <v>218</v>
      </c>
      <c r="C52" s="530">
        <v>1362705.852</v>
      </c>
      <c r="D52" s="530">
        <v>293394.35040000005</v>
      </c>
      <c r="E52" s="530">
        <v>89767.32</v>
      </c>
      <c r="F52" s="530">
        <v>30520.888800000001</v>
      </c>
      <c r="G52" s="530">
        <v>3083.4</v>
      </c>
      <c r="H52" s="530">
        <v>206576.75285582992</v>
      </c>
      <c r="I52" s="530">
        <v>103088.18383570919</v>
      </c>
      <c r="J52" s="532">
        <f t="shared" si="1"/>
        <v>2089136.7478915392</v>
      </c>
      <c r="K52" s="533"/>
    </row>
    <row r="53" spans="1:11" ht="18">
      <c r="A53" s="534">
        <v>16</v>
      </c>
      <c r="B53" s="531" t="s">
        <v>219</v>
      </c>
      <c r="C53" s="530">
        <v>1507698.72</v>
      </c>
      <c r="D53" s="530">
        <v>319346.45520000003</v>
      </c>
      <c r="E53" s="530">
        <v>97707.66</v>
      </c>
      <c r="F53" s="530">
        <v>33220.604400000004</v>
      </c>
      <c r="G53" s="530">
        <v>0</v>
      </c>
      <c r="H53" s="530">
        <v>391233.33986127615</v>
      </c>
      <c r="I53" s="530">
        <v>157619.75985040778</v>
      </c>
      <c r="J53" s="532">
        <f t="shared" si="1"/>
        <v>2506826.5393116842</v>
      </c>
      <c r="K53" s="533"/>
    </row>
    <row r="54" spans="1:11" ht="18">
      <c r="A54" s="534">
        <v>17</v>
      </c>
      <c r="B54" s="531" t="s">
        <v>220</v>
      </c>
      <c r="C54" s="530">
        <v>1296511.284</v>
      </c>
      <c r="D54" s="530">
        <v>272226.576</v>
      </c>
      <c r="E54" s="530">
        <v>83290.8</v>
      </c>
      <c r="F54" s="530">
        <v>28318.871999999999</v>
      </c>
      <c r="G54" s="530">
        <v>0</v>
      </c>
      <c r="H54" s="530">
        <v>349543.40417747712</v>
      </c>
      <c r="I54" s="530">
        <v>145228.91464673786</v>
      </c>
      <c r="J54" s="532">
        <f t="shared" si="1"/>
        <v>2175119.850824215</v>
      </c>
      <c r="K54" s="533"/>
    </row>
    <row r="55" spans="1:11" ht="18">
      <c r="A55" s="534">
        <v>18</v>
      </c>
      <c r="B55" s="531" t="s">
        <v>489</v>
      </c>
      <c r="C55" s="530">
        <v>1188810.804</v>
      </c>
      <c r="D55" s="530">
        <v>253283.78880000001</v>
      </c>
      <c r="E55" s="530">
        <v>77495.039999999994</v>
      </c>
      <c r="F55" s="530">
        <v>26348.313599999998</v>
      </c>
      <c r="G55" s="530">
        <v>159208.875</v>
      </c>
      <c r="H55" s="530">
        <v>125139.17466484795</v>
      </c>
      <c r="I55" s="530">
        <v>102329.5898373933</v>
      </c>
      <c r="J55" s="532">
        <f t="shared" si="1"/>
        <v>1932615.5859022413</v>
      </c>
      <c r="K55" s="533"/>
    </row>
    <row r="56" spans="1:11" ht="18">
      <c r="A56" s="534">
        <v>19</v>
      </c>
      <c r="B56" s="531" t="s">
        <v>221</v>
      </c>
      <c r="C56" s="530">
        <v>2414176.8840000001</v>
      </c>
      <c r="D56" s="530">
        <v>512190.83760000003</v>
      </c>
      <c r="E56" s="530">
        <v>156710.57999999999</v>
      </c>
      <c r="F56" s="530">
        <v>53281.597200000004</v>
      </c>
      <c r="G56" s="530">
        <v>0</v>
      </c>
      <c r="H56" s="530">
        <v>596561.47567499545</v>
      </c>
      <c r="I56" s="530">
        <v>254164.04260613467</v>
      </c>
      <c r="J56" s="532">
        <f t="shared" si="1"/>
        <v>3987085.4170811307</v>
      </c>
      <c r="K56" s="533"/>
    </row>
    <row r="57" spans="1:11" ht="18">
      <c r="A57" s="534">
        <v>20</v>
      </c>
      <c r="B57" s="531" t="s">
        <v>222</v>
      </c>
      <c r="C57" s="530">
        <v>1237896.18</v>
      </c>
      <c r="D57" s="530">
        <v>261381.28320000001</v>
      </c>
      <c r="E57" s="530">
        <v>79972.56</v>
      </c>
      <c r="F57" s="530">
        <v>27190.670400000003</v>
      </c>
      <c r="G57" s="530">
        <v>102861.79399999999</v>
      </c>
      <c r="H57" s="530">
        <v>180633.26542531271</v>
      </c>
      <c r="I57" s="530">
        <v>102817.09513844531</v>
      </c>
      <c r="J57" s="532">
        <f t="shared" si="1"/>
        <v>1992752.8481637579</v>
      </c>
      <c r="K57" s="527"/>
    </row>
    <row r="58" spans="1:11" ht="18">
      <c r="A58" s="534">
        <v>21</v>
      </c>
      <c r="B58" s="531" t="s">
        <v>223</v>
      </c>
      <c r="C58" s="530">
        <v>825113.66399999999</v>
      </c>
      <c r="D58" s="530">
        <v>173494.28880000001</v>
      </c>
      <c r="E58" s="530">
        <v>53082.54</v>
      </c>
      <c r="F58" s="530">
        <v>18048.063600000001</v>
      </c>
      <c r="G58" s="530">
        <v>52627</v>
      </c>
      <c r="H58" s="530">
        <v>202622.7988891468</v>
      </c>
      <c r="I58" s="530">
        <v>80585.013456673405</v>
      </c>
      <c r="J58" s="532">
        <f t="shared" si="1"/>
        <v>1405573.3687458201</v>
      </c>
      <c r="K58" s="527"/>
    </row>
    <row r="59" spans="1:11" ht="18">
      <c r="A59" s="534">
        <v>22</v>
      </c>
      <c r="B59" s="531" t="s">
        <v>224</v>
      </c>
      <c r="C59" s="530">
        <v>1522219.9080000001</v>
      </c>
      <c r="D59" s="530">
        <v>324234.13199999998</v>
      </c>
      <c r="E59" s="530">
        <v>99203.1</v>
      </c>
      <c r="F59" s="530">
        <v>33729.053999999996</v>
      </c>
      <c r="G59" s="530">
        <v>89803.199999999997</v>
      </c>
      <c r="H59" s="530">
        <v>269146.3401882539</v>
      </c>
      <c r="I59" s="530">
        <v>134889.9075211637</v>
      </c>
      <c r="J59" s="532">
        <f t="shared" si="1"/>
        <v>2473225.6417094176</v>
      </c>
      <c r="K59" s="527"/>
    </row>
    <row r="60" spans="1:11" ht="36">
      <c r="A60" s="534">
        <v>23</v>
      </c>
      <c r="B60" s="531" t="s">
        <v>490</v>
      </c>
      <c r="C60" s="530">
        <v>996111.85199999996</v>
      </c>
      <c r="D60" s="530">
        <v>214145.89920000001</v>
      </c>
      <c r="E60" s="530">
        <v>65520.36</v>
      </c>
      <c r="F60" s="530">
        <v>22276.922400000003</v>
      </c>
      <c r="G60" s="530">
        <v>98054.8</v>
      </c>
      <c r="H60" s="530">
        <v>233630.12210155648</v>
      </c>
      <c r="I60" s="530">
        <v>106887.08043013365</v>
      </c>
      <c r="J60" s="532">
        <f t="shared" si="1"/>
        <v>1736627.0361316905</v>
      </c>
      <c r="K60" s="533"/>
    </row>
    <row r="61" spans="1:11" ht="18">
      <c r="A61" s="534">
        <v>24</v>
      </c>
      <c r="B61" s="531" t="s">
        <v>491</v>
      </c>
      <c r="C61" s="530">
        <v>1016208.8639999999</v>
      </c>
      <c r="D61" s="530">
        <v>190619.3952</v>
      </c>
      <c r="E61" s="530">
        <v>58322.16</v>
      </c>
      <c r="F61" s="530">
        <v>19829.5344</v>
      </c>
      <c r="G61" s="530">
        <v>192132.91</v>
      </c>
      <c r="H61" s="530">
        <v>22197.636304185886</v>
      </c>
      <c r="I61" s="530">
        <v>109363.15202939713</v>
      </c>
      <c r="J61" s="532">
        <f t="shared" si="1"/>
        <v>1608673.651933583</v>
      </c>
      <c r="K61" s="527"/>
    </row>
    <row r="62" spans="1:11" ht="18">
      <c r="A62" s="534">
        <v>25</v>
      </c>
      <c r="B62" s="531" t="s">
        <v>225</v>
      </c>
      <c r="C62" s="530">
        <v>1430579.16</v>
      </c>
      <c r="D62" s="530">
        <v>304336.91039999999</v>
      </c>
      <c r="E62" s="530">
        <v>93115.32</v>
      </c>
      <c r="F62" s="530">
        <v>31659.2088</v>
      </c>
      <c r="G62" s="530">
        <v>49790</v>
      </c>
      <c r="H62" s="530">
        <v>324519.03762518003</v>
      </c>
      <c r="I62" s="530">
        <v>125846.37952516065</v>
      </c>
      <c r="J62" s="532">
        <f t="shared" si="1"/>
        <v>2359846.0163503401</v>
      </c>
      <c r="K62" s="527"/>
    </row>
    <row r="63" spans="1:11" ht="18">
      <c r="A63" s="534">
        <v>26</v>
      </c>
      <c r="B63" s="531" t="s">
        <v>226</v>
      </c>
      <c r="C63" s="530">
        <v>1091276.916</v>
      </c>
      <c r="D63" s="530">
        <v>231976.19280000002</v>
      </c>
      <c r="E63" s="530">
        <v>70975.740000000005</v>
      </c>
      <c r="F63" s="530">
        <v>24131.751600000003</v>
      </c>
      <c r="G63" s="530">
        <v>10572</v>
      </c>
      <c r="H63" s="530">
        <v>191142.45886307565</v>
      </c>
      <c r="I63" s="530">
        <v>90494.346368351049</v>
      </c>
      <c r="J63" s="532">
        <f t="shared" si="1"/>
        <v>1710569.4056314267</v>
      </c>
      <c r="K63" s="533"/>
    </row>
    <row r="64" spans="1:11" ht="18">
      <c r="A64" s="534">
        <v>27</v>
      </c>
      <c r="B64" s="531" t="s">
        <v>227</v>
      </c>
      <c r="C64" s="530">
        <v>1943962.74</v>
      </c>
      <c r="D64" s="530">
        <v>409069.36800000002</v>
      </c>
      <c r="E64" s="530">
        <v>125159.4</v>
      </c>
      <c r="F64" s="530">
        <v>42554.196000000004</v>
      </c>
      <c r="G64" s="530">
        <v>0</v>
      </c>
      <c r="H64" s="530">
        <v>504996.22592022881</v>
      </c>
      <c r="I64" s="530">
        <v>213688.8199619503</v>
      </c>
      <c r="J64" s="532">
        <f t="shared" si="1"/>
        <v>3239430.7498821788</v>
      </c>
      <c r="K64" s="533"/>
    </row>
    <row r="65" spans="1:11" ht="36">
      <c r="A65" s="534">
        <v>28</v>
      </c>
      <c r="B65" s="531" t="s">
        <v>492</v>
      </c>
      <c r="C65" s="530">
        <v>2536472.196</v>
      </c>
      <c r="D65" s="530">
        <v>541595.92799999996</v>
      </c>
      <c r="E65" s="530">
        <v>165707.4</v>
      </c>
      <c r="F65" s="530">
        <v>56340.516000000003</v>
      </c>
      <c r="G65" s="530">
        <v>0</v>
      </c>
      <c r="H65" s="530">
        <v>616331.24550841108</v>
      </c>
      <c r="I65" s="530">
        <v>259244.26076476127</v>
      </c>
      <c r="J65" s="532">
        <f t="shared" si="1"/>
        <v>4175691.5462731719</v>
      </c>
      <c r="K65" s="533"/>
    </row>
    <row r="66" spans="1:11" ht="18">
      <c r="A66" s="534">
        <v>29</v>
      </c>
      <c r="B66" s="531" t="s">
        <v>228</v>
      </c>
      <c r="C66" s="530">
        <v>3221275.872</v>
      </c>
      <c r="D66" s="530">
        <v>677429.57279999997</v>
      </c>
      <c r="E66" s="530">
        <v>207267.24</v>
      </c>
      <c r="F66" s="530">
        <v>70470.861600000004</v>
      </c>
      <c r="G66" s="530">
        <v>14865.3</v>
      </c>
      <c r="H66" s="530">
        <v>758361.43404847535</v>
      </c>
      <c r="I66" s="530">
        <v>340467.26398535189</v>
      </c>
      <c r="J66" s="532">
        <f t="shared" si="1"/>
        <v>5290137.5444338266</v>
      </c>
      <c r="K66" s="533"/>
    </row>
    <row r="67" spans="1:11" ht="18">
      <c r="A67" s="534">
        <v>30</v>
      </c>
      <c r="B67" s="531" t="s">
        <v>230</v>
      </c>
      <c r="C67" s="530">
        <v>11688885.960000001</v>
      </c>
      <c r="D67" s="530">
        <v>2174742.6119999993</v>
      </c>
      <c r="E67" s="530">
        <v>665387.1</v>
      </c>
      <c r="F67" s="530">
        <v>226231.61399999997</v>
      </c>
      <c r="G67" s="530">
        <v>1942943.7</v>
      </c>
      <c r="H67" s="530">
        <v>99889.363368836493</v>
      </c>
      <c r="I67" s="530">
        <v>805421.28927116957</v>
      </c>
      <c r="J67" s="532">
        <f t="shared" si="1"/>
        <v>17603501.638640005</v>
      </c>
      <c r="K67" s="533"/>
    </row>
    <row r="68" spans="1:11" ht="18">
      <c r="A68" s="534">
        <v>31</v>
      </c>
      <c r="B68" s="531" t="s">
        <v>486</v>
      </c>
      <c r="C68" s="530">
        <v>4205079.9119999995</v>
      </c>
      <c r="D68" s="530">
        <v>859057.83120000002</v>
      </c>
      <c r="E68" s="530">
        <v>262838.46000000002</v>
      </c>
      <c r="F68" s="530">
        <v>89365.076399999991</v>
      </c>
      <c r="G68" s="530">
        <v>6980</v>
      </c>
      <c r="H68" s="530">
        <v>135613.68429588564</v>
      </c>
      <c r="I68" s="530">
        <v>435121.22111737938</v>
      </c>
      <c r="J68" s="532">
        <f t="shared" si="1"/>
        <v>5994056.1850132635</v>
      </c>
      <c r="K68" s="533"/>
    </row>
    <row r="69" spans="1:11" ht="36">
      <c r="A69" s="534">
        <v>32</v>
      </c>
      <c r="B69" s="531" t="s">
        <v>487</v>
      </c>
      <c r="C69" s="530">
        <v>6144698.9879999999</v>
      </c>
      <c r="D69" s="530">
        <v>1293623.3640000001</v>
      </c>
      <c r="E69" s="530">
        <v>401769.3</v>
      </c>
      <c r="F69" s="530">
        <v>136601.56200000001</v>
      </c>
      <c r="G69" s="530">
        <v>920645.57499999995</v>
      </c>
      <c r="H69" s="530">
        <v>141509.93143918502</v>
      </c>
      <c r="I69" s="530">
        <v>639170.52430271974</v>
      </c>
      <c r="J69" s="532">
        <f t="shared" si="1"/>
        <v>9678019.2447419036</v>
      </c>
      <c r="K69" s="533"/>
    </row>
    <row r="70" spans="1:11" ht="18">
      <c r="A70" s="534">
        <v>33</v>
      </c>
      <c r="B70" s="531" t="s">
        <v>211</v>
      </c>
      <c r="C70" s="530">
        <v>1627988.5919999999</v>
      </c>
      <c r="D70" s="530">
        <v>347292.53760000004</v>
      </c>
      <c r="E70" s="530">
        <v>106258.08</v>
      </c>
      <c r="F70" s="530">
        <v>36127.747200000005</v>
      </c>
      <c r="G70" s="530">
        <v>0</v>
      </c>
      <c r="H70" s="530">
        <v>375486.89160799433</v>
      </c>
      <c r="I70" s="530">
        <v>166482.27575356376</v>
      </c>
      <c r="J70" s="532">
        <f t="shared" si="1"/>
        <v>2659636.1241615582</v>
      </c>
      <c r="K70" s="535"/>
    </row>
    <row r="71" spans="1:11" ht="18">
      <c r="A71" s="534">
        <v>34</v>
      </c>
      <c r="B71" s="531" t="s">
        <v>235</v>
      </c>
      <c r="C71" s="530">
        <v>626480.17200000002</v>
      </c>
      <c r="D71" s="530">
        <v>132581.27280000001</v>
      </c>
      <c r="E71" s="530">
        <v>40564.74</v>
      </c>
      <c r="F71" s="530">
        <v>13792.011600000002</v>
      </c>
      <c r="G71" s="530">
        <v>27428.400000000001</v>
      </c>
      <c r="H71" s="530">
        <v>83418.89065016419</v>
      </c>
      <c r="I71" s="530">
        <v>46698.174864593595</v>
      </c>
      <c r="J71" s="532">
        <f t="shared" si="1"/>
        <v>970963.6619147578</v>
      </c>
      <c r="K71" s="533"/>
    </row>
    <row r="72" spans="1:11" ht="18">
      <c r="A72" s="534">
        <v>35</v>
      </c>
      <c r="B72" s="531" t="s">
        <v>212</v>
      </c>
      <c r="C72" s="530">
        <v>1016600.112</v>
      </c>
      <c r="D72" s="530">
        <v>218760.01199999999</v>
      </c>
      <c r="E72" s="530">
        <v>66932.100000000006</v>
      </c>
      <c r="F72" s="530">
        <v>22756.914000000001</v>
      </c>
      <c r="G72" s="530">
        <v>0</v>
      </c>
      <c r="H72" s="530">
        <v>222583.32965955147</v>
      </c>
      <c r="I72" s="530">
        <v>95989.058290879053</v>
      </c>
      <c r="J72" s="532">
        <f t="shared" si="1"/>
        <v>1643621.5259504304</v>
      </c>
      <c r="K72" s="533"/>
    </row>
    <row r="73" spans="1:11" s="539" customFormat="1" ht="18">
      <c r="A73" s="536"/>
      <c r="B73" s="537" t="s">
        <v>639</v>
      </c>
      <c r="C73" s="538">
        <f t="shared" ref="C73:I73" si="2">SUM(C9:C72)</f>
        <v>127927558.10399999</v>
      </c>
      <c r="D73" s="538">
        <f t="shared" si="2"/>
        <v>26639261.092799999</v>
      </c>
      <c r="E73" s="538">
        <f>SUM(E9:E72)</f>
        <v>8182164.1800000006</v>
      </c>
      <c r="F73" s="538">
        <f>SUM(F9:F72)</f>
        <v>2781935.8211999997</v>
      </c>
      <c r="G73" s="538">
        <f t="shared" si="2"/>
        <v>24735507.794999998</v>
      </c>
      <c r="H73" s="538">
        <f t="shared" si="2"/>
        <v>8792037.1860764399</v>
      </c>
      <c r="I73" s="538">
        <f t="shared" si="2"/>
        <v>10937722.93028789</v>
      </c>
      <c r="J73" s="538">
        <f>SUM(J9:J72)</f>
        <v>209996187.10936439</v>
      </c>
      <c r="K73" s="536"/>
    </row>
    <row r="75" spans="1:11">
      <c r="C75" s="541"/>
      <c r="D75" s="541"/>
      <c r="E75" s="541"/>
      <c r="F75" s="541"/>
      <c r="J75" s="541"/>
    </row>
  </sheetData>
  <mergeCells count="13">
    <mergeCell ref="A1:B1"/>
    <mergeCell ref="A2:B2"/>
    <mergeCell ref="A4:K4"/>
    <mergeCell ref="A5:K5"/>
    <mergeCell ref="H7:H8"/>
    <mergeCell ref="I7:I8"/>
    <mergeCell ref="J7:J8"/>
    <mergeCell ref="K7:K8"/>
    <mergeCell ref="A7:A8"/>
    <mergeCell ref="B7:B8"/>
    <mergeCell ref="C7:D7"/>
    <mergeCell ref="E7:F7"/>
    <mergeCell ref="G7: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103"/>
  <sheetViews>
    <sheetView workbookViewId="0">
      <selection activeCell="I76" sqref="I76"/>
    </sheetView>
  </sheetViews>
  <sheetFormatPr baseColWidth="10" defaultColWidth="8.6640625" defaultRowHeight="15"/>
  <cols>
    <col min="1" max="1" width="4.6640625" style="604" customWidth="1"/>
    <col min="2" max="2" width="31" style="605" customWidth="1"/>
    <col min="3" max="3" width="8.1640625" style="605" customWidth="1"/>
    <col min="4" max="4" width="10.33203125" style="605" bestFit="1" customWidth="1"/>
    <col min="5" max="5" width="17.83203125" style="605" bestFit="1" customWidth="1"/>
    <col min="6" max="6" width="15.6640625" style="605" bestFit="1" customWidth="1"/>
    <col min="7" max="8" width="8.1640625" style="299" customWidth="1"/>
    <col min="9" max="9" width="68.6640625" style="605" customWidth="1"/>
    <col min="10" max="16384" width="8.6640625" style="299"/>
  </cols>
  <sheetData>
    <row r="1" spans="1:13" ht="14.25" customHeight="1">
      <c r="A1" s="910" t="s">
        <v>0</v>
      </c>
      <c r="B1" s="910"/>
      <c r="C1" s="910"/>
      <c r="D1" s="174"/>
      <c r="E1" s="174"/>
      <c r="F1" s="174"/>
      <c r="G1" s="908" t="s">
        <v>1</v>
      </c>
      <c r="H1" s="908"/>
      <c r="I1" s="174"/>
      <c r="J1" s="169"/>
      <c r="K1" s="169"/>
      <c r="L1" s="169"/>
      <c r="M1" s="169"/>
    </row>
    <row r="2" spans="1:13">
      <c r="A2" s="913" t="s">
        <v>351</v>
      </c>
      <c r="B2" s="913"/>
      <c r="C2" s="913"/>
      <c r="D2" s="174"/>
      <c r="E2" s="174"/>
      <c r="F2" s="174"/>
      <c r="G2" s="169"/>
      <c r="H2" s="169"/>
      <c r="I2" s="174"/>
      <c r="J2" s="169"/>
      <c r="K2" s="169"/>
      <c r="L2" s="169"/>
      <c r="M2" s="169"/>
    </row>
    <row r="3" spans="1:13" ht="22.5" customHeight="1">
      <c r="A3" s="740" t="s">
        <v>567</v>
      </c>
      <c r="B3" s="740"/>
      <c r="C3" s="740"/>
      <c r="D3" s="740"/>
      <c r="E3" s="740"/>
      <c r="F3" s="740"/>
      <c r="G3" s="740"/>
      <c r="H3" s="740"/>
      <c r="J3" s="169"/>
      <c r="K3" s="169"/>
      <c r="L3" s="169"/>
      <c r="M3" s="169"/>
    </row>
    <row r="4" spans="1:13" s="563" customFormat="1" ht="22.5" customHeight="1">
      <c r="A4" s="763" t="s">
        <v>616</v>
      </c>
      <c r="B4" s="763"/>
      <c r="C4" s="763"/>
      <c r="D4" s="763"/>
      <c r="E4" s="763"/>
      <c r="F4" s="763"/>
      <c r="G4" s="763"/>
      <c r="H4" s="763"/>
      <c r="I4" s="561"/>
      <c r="J4" s="562"/>
      <c r="K4" s="562"/>
      <c r="L4" s="562"/>
      <c r="M4" s="562"/>
    </row>
    <row r="5" spans="1:13" ht="23.25" customHeight="1" thickBot="1">
      <c r="A5" s="564"/>
      <c r="B5" s="564"/>
      <c r="C5" s="564"/>
      <c r="D5" s="564"/>
      <c r="E5" s="564"/>
      <c r="F5" s="564"/>
      <c r="G5" s="564"/>
      <c r="H5" s="565" t="s">
        <v>2</v>
      </c>
      <c r="I5" s="174"/>
      <c r="J5" s="169"/>
      <c r="K5" s="169"/>
      <c r="L5" s="169"/>
      <c r="M5" s="169"/>
    </row>
    <row r="6" spans="1:13" ht="35.25" customHeight="1">
      <c r="A6" s="566" t="s">
        <v>838</v>
      </c>
      <c r="B6" s="567" t="s">
        <v>4</v>
      </c>
      <c r="C6" s="567" t="s">
        <v>5</v>
      </c>
      <c r="D6" s="737" t="s">
        <v>835</v>
      </c>
      <c r="E6" s="737" t="s">
        <v>836</v>
      </c>
      <c r="F6" s="751" t="s">
        <v>837</v>
      </c>
      <c r="G6" s="737" t="s">
        <v>13</v>
      </c>
      <c r="H6" s="568" t="s">
        <v>14</v>
      </c>
      <c r="I6" s="738"/>
      <c r="J6" s="169"/>
      <c r="K6" s="169"/>
      <c r="L6" s="169"/>
      <c r="M6" s="169"/>
    </row>
    <row r="7" spans="1:13" s="560" customFormat="1" ht="19.5" customHeight="1">
      <c r="A7" s="569" t="s">
        <v>15</v>
      </c>
      <c r="B7" s="570" t="s">
        <v>40</v>
      </c>
      <c r="C7" s="571"/>
      <c r="D7" s="572"/>
      <c r="E7" s="572"/>
      <c r="F7" s="750"/>
      <c r="G7" s="572"/>
      <c r="H7" s="573"/>
      <c r="I7" s="559"/>
      <c r="J7" s="176"/>
      <c r="K7" s="176"/>
      <c r="L7" s="176"/>
      <c r="M7" s="176"/>
    </row>
    <row r="8" spans="1:13" s="560" customFormat="1" ht="19.5" customHeight="1">
      <c r="A8" s="574" t="s">
        <v>17</v>
      </c>
      <c r="B8" s="575" t="s">
        <v>264</v>
      </c>
      <c r="C8" s="576"/>
      <c r="D8" s="577"/>
      <c r="E8" s="577"/>
      <c r="F8" s="577"/>
      <c r="G8" s="577"/>
      <c r="H8" s="578"/>
      <c r="I8" s="559"/>
      <c r="J8" s="176"/>
      <c r="K8" s="176"/>
      <c r="L8" s="176"/>
      <c r="M8" s="176"/>
    </row>
    <row r="9" spans="1:13" s="560" customFormat="1" ht="73.5" customHeight="1">
      <c r="A9" s="227" t="s">
        <v>19</v>
      </c>
      <c r="B9" s="552" t="s">
        <v>568</v>
      </c>
      <c r="C9" s="189" t="s">
        <v>41</v>
      </c>
      <c r="D9" s="579">
        <f t="shared" ref="D9:G9" si="0">SUM(D10:D11)</f>
        <v>33</v>
      </c>
      <c r="E9" s="579">
        <f t="shared" si="0"/>
        <v>42</v>
      </c>
      <c r="F9" s="579">
        <f t="shared" si="0"/>
        <v>193</v>
      </c>
      <c r="G9" s="579">
        <f t="shared" si="0"/>
        <v>268</v>
      </c>
      <c r="H9" s="730"/>
      <c r="I9" s="559"/>
      <c r="J9" s="176"/>
      <c r="K9" s="176"/>
      <c r="L9" s="176"/>
      <c r="M9" s="176"/>
    </row>
    <row r="10" spans="1:13" s="560" customFormat="1">
      <c r="A10" s="227" t="s">
        <v>116</v>
      </c>
      <c r="B10" s="557" t="s">
        <v>570</v>
      </c>
      <c r="C10" s="189" t="s">
        <v>41</v>
      </c>
      <c r="D10" s="752">
        <v>33</v>
      </c>
      <c r="E10" s="752">
        <v>6</v>
      </c>
      <c r="F10" s="756">
        <v>45</v>
      </c>
      <c r="G10" s="558">
        <f>D10+E10+F10</f>
        <v>84</v>
      </c>
      <c r="H10" s="228"/>
      <c r="I10" s="559"/>
      <c r="J10" s="176"/>
      <c r="K10" s="176"/>
      <c r="L10" s="176"/>
      <c r="M10" s="176"/>
    </row>
    <row r="11" spans="1:13" s="560" customFormat="1">
      <c r="A11" s="227" t="s">
        <v>123</v>
      </c>
      <c r="B11" s="557" t="s">
        <v>569</v>
      </c>
      <c r="C11" s="189"/>
      <c r="D11" s="752"/>
      <c r="E11" s="752">
        <v>36</v>
      </c>
      <c r="F11" s="756">
        <v>148</v>
      </c>
      <c r="G11" s="558">
        <f t="shared" ref="G11:G70" si="1">D11+E11+F11</f>
        <v>184</v>
      </c>
      <c r="H11" s="228"/>
      <c r="I11" s="559"/>
      <c r="J11" s="176"/>
      <c r="K11" s="176"/>
      <c r="L11" s="176"/>
      <c r="M11" s="176"/>
    </row>
    <row r="12" spans="1:13" s="580" customFormat="1" ht="33" customHeight="1">
      <c r="A12" s="227" t="s">
        <v>612</v>
      </c>
      <c r="B12" s="557" t="s">
        <v>610</v>
      </c>
      <c r="C12" s="189" t="s">
        <v>21</v>
      </c>
      <c r="D12" s="757"/>
      <c r="E12" s="757"/>
      <c r="F12" s="759">
        <v>28</v>
      </c>
      <c r="G12" s="558">
        <f t="shared" si="1"/>
        <v>28</v>
      </c>
      <c r="H12" s="228"/>
    </row>
    <row r="13" spans="1:13" s="586" customFormat="1">
      <c r="A13" s="581"/>
      <c r="B13" s="582" t="s">
        <v>605</v>
      </c>
      <c r="C13" s="189" t="s">
        <v>21</v>
      </c>
      <c r="D13" s="758"/>
      <c r="E13" s="758"/>
      <c r="F13" s="760">
        <v>2</v>
      </c>
      <c r="G13" s="558">
        <f t="shared" si="1"/>
        <v>2</v>
      </c>
      <c r="H13" s="585"/>
    </row>
    <row r="14" spans="1:13" s="586" customFormat="1" ht="28">
      <c r="A14" s="581"/>
      <c r="B14" s="582" t="s">
        <v>606</v>
      </c>
      <c r="C14" s="189" t="s">
        <v>21</v>
      </c>
      <c r="D14" s="758"/>
      <c r="E14" s="758"/>
      <c r="F14" s="760">
        <v>21</v>
      </c>
      <c r="G14" s="558">
        <f t="shared" si="1"/>
        <v>21</v>
      </c>
      <c r="H14" s="585"/>
    </row>
    <row r="15" spans="1:13" s="586" customFormat="1" ht="28">
      <c r="A15" s="581"/>
      <c r="B15" s="582" t="s">
        <v>607</v>
      </c>
      <c r="C15" s="189" t="s">
        <v>21</v>
      </c>
      <c r="D15" s="758"/>
      <c r="E15" s="758"/>
      <c r="F15" s="760">
        <v>5</v>
      </c>
      <c r="G15" s="558">
        <f t="shared" si="1"/>
        <v>5</v>
      </c>
      <c r="H15" s="585"/>
    </row>
    <row r="16" spans="1:13" s="586" customFormat="1">
      <c r="A16" s="581"/>
      <c r="B16" s="582" t="s">
        <v>604</v>
      </c>
      <c r="C16" s="189" t="s">
        <v>21</v>
      </c>
      <c r="D16" s="583"/>
      <c r="E16" s="583"/>
      <c r="F16" s="584"/>
      <c r="G16" s="558">
        <f t="shared" si="1"/>
        <v>0</v>
      </c>
      <c r="H16" s="585"/>
    </row>
    <row r="17" spans="1:13" s="560" customFormat="1" ht="62.25" customHeight="1">
      <c r="A17" s="227" t="s">
        <v>28</v>
      </c>
      <c r="B17" s="552" t="s">
        <v>646</v>
      </c>
      <c r="C17" s="189" t="s">
        <v>41</v>
      </c>
      <c r="D17" s="558">
        <f>SUM(D18:D20)</f>
        <v>33</v>
      </c>
      <c r="E17" s="558">
        <f t="shared" ref="E17:F17" si="2">SUM(E18:E20)</f>
        <v>6</v>
      </c>
      <c r="F17" s="558">
        <f t="shared" si="2"/>
        <v>45</v>
      </c>
      <c r="G17" s="558">
        <f>D17+E17+F17</f>
        <v>84</v>
      </c>
      <c r="H17" s="228"/>
      <c r="I17" s="559"/>
      <c r="J17" s="176"/>
      <c r="K17" s="176"/>
      <c r="L17" s="176"/>
      <c r="M17" s="176"/>
    </row>
    <row r="18" spans="1:13" s="560" customFormat="1" ht="28">
      <c r="A18" s="227"/>
      <c r="B18" s="557" t="s">
        <v>574</v>
      </c>
      <c r="C18" s="189" t="s">
        <v>41</v>
      </c>
      <c r="D18" s="558"/>
      <c r="E18" s="558"/>
      <c r="F18" s="752"/>
      <c r="G18" s="558">
        <f t="shared" si="1"/>
        <v>0</v>
      </c>
      <c r="H18" s="228"/>
      <c r="I18" s="559"/>
      <c r="J18" s="176"/>
      <c r="K18" s="176"/>
      <c r="L18" s="176"/>
      <c r="M18" s="176"/>
    </row>
    <row r="19" spans="1:13" s="560" customFormat="1" ht="28">
      <c r="A19" s="227"/>
      <c r="B19" s="557" t="s">
        <v>573</v>
      </c>
      <c r="C19" s="189" t="s">
        <v>41</v>
      </c>
      <c r="D19" s="558">
        <v>33</v>
      </c>
      <c r="E19" s="558">
        <v>6</v>
      </c>
      <c r="F19" s="558">
        <v>45</v>
      </c>
      <c r="G19" s="558">
        <f t="shared" si="1"/>
        <v>84</v>
      </c>
      <c r="H19" s="228"/>
      <c r="I19" s="559"/>
      <c r="J19" s="176"/>
      <c r="K19" s="176"/>
      <c r="L19" s="176"/>
      <c r="M19" s="176"/>
    </row>
    <row r="20" spans="1:13" s="560" customFormat="1" ht="28">
      <c r="A20" s="227"/>
      <c r="B20" s="557" t="s">
        <v>572</v>
      </c>
      <c r="C20" s="189" t="s">
        <v>41</v>
      </c>
      <c r="D20" s="558">
        <v>0</v>
      </c>
      <c r="E20" s="558">
        <v>0</v>
      </c>
      <c r="F20" s="558">
        <v>0</v>
      </c>
      <c r="G20" s="558">
        <f t="shared" si="1"/>
        <v>0</v>
      </c>
      <c r="H20" s="228"/>
      <c r="I20" s="559"/>
      <c r="J20" s="176"/>
      <c r="K20" s="176"/>
      <c r="L20" s="176"/>
      <c r="M20" s="176"/>
    </row>
    <row r="21" spans="1:13" s="560" customFormat="1" ht="56">
      <c r="A21" s="227" t="s">
        <v>30</v>
      </c>
      <c r="B21" s="587" t="s">
        <v>575</v>
      </c>
      <c r="C21" s="189" t="s">
        <v>41</v>
      </c>
      <c r="D21" s="558">
        <v>0</v>
      </c>
      <c r="E21" s="558"/>
      <c r="F21" s="558"/>
      <c r="G21" s="558">
        <f t="shared" si="1"/>
        <v>0</v>
      </c>
      <c r="H21" s="228"/>
      <c r="I21" s="559"/>
      <c r="J21" s="176"/>
      <c r="K21" s="176"/>
      <c r="L21" s="176"/>
      <c r="M21" s="176"/>
    </row>
    <row r="22" spans="1:13" s="560" customFormat="1">
      <c r="A22" s="227"/>
      <c r="B22" s="557" t="s">
        <v>576</v>
      </c>
      <c r="C22" s="189" t="s">
        <v>41</v>
      </c>
      <c r="D22" s="558"/>
      <c r="E22" s="558"/>
      <c r="F22" s="558"/>
      <c r="G22" s="558">
        <f t="shared" si="1"/>
        <v>0</v>
      </c>
      <c r="H22" s="228"/>
      <c r="I22" s="559"/>
      <c r="J22" s="176"/>
      <c r="K22" s="176"/>
      <c r="L22" s="176"/>
      <c r="M22" s="176"/>
    </row>
    <row r="23" spans="1:13" s="172" customFormat="1" ht="105" customHeight="1">
      <c r="A23" s="227" t="s">
        <v>32</v>
      </c>
      <c r="B23" s="552" t="s">
        <v>649</v>
      </c>
      <c r="C23" s="189" t="s">
        <v>41</v>
      </c>
      <c r="D23" s="554">
        <f>+D9-D17+D21</f>
        <v>0</v>
      </c>
      <c r="E23" s="554">
        <f t="shared" ref="E23:F23" si="3">+E9-E17+E21</f>
        <v>36</v>
      </c>
      <c r="F23" s="554">
        <f t="shared" si="3"/>
        <v>148</v>
      </c>
      <c r="G23" s="558">
        <f>D23+E23+F23</f>
        <v>184</v>
      </c>
      <c r="H23" s="555"/>
      <c r="I23" s="556"/>
      <c r="J23" s="171"/>
      <c r="K23" s="171"/>
      <c r="L23" s="171"/>
      <c r="M23" s="171"/>
    </row>
    <row r="24" spans="1:13" s="560" customFormat="1" ht="19.5" customHeight="1">
      <c r="A24" s="574" t="s">
        <v>38</v>
      </c>
      <c r="B24" s="575" t="s">
        <v>265</v>
      </c>
      <c r="C24" s="576"/>
      <c r="D24" s="577"/>
      <c r="E24" s="577"/>
      <c r="F24" s="577"/>
      <c r="G24" s="558">
        <f t="shared" si="1"/>
        <v>0</v>
      </c>
      <c r="H24" s="578"/>
      <c r="I24" s="559"/>
      <c r="J24" s="176"/>
      <c r="K24" s="176"/>
      <c r="L24" s="176"/>
      <c r="M24" s="176"/>
    </row>
    <row r="25" spans="1:13" s="560" customFormat="1" ht="73.5" customHeight="1">
      <c r="A25" s="227" t="s">
        <v>19</v>
      </c>
      <c r="B25" s="552" t="s">
        <v>577</v>
      </c>
      <c r="C25" s="189" t="s">
        <v>41</v>
      </c>
      <c r="D25" s="752">
        <f>SUM(D26:D28)</f>
        <v>0</v>
      </c>
      <c r="E25" s="752">
        <f t="shared" ref="E25:F25" si="4">SUM(E26:E28)</f>
        <v>1</v>
      </c>
      <c r="F25" s="752">
        <f t="shared" si="4"/>
        <v>1</v>
      </c>
      <c r="G25" s="558">
        <f t="shared" si="1"/>
        <v>2</v>
      </c>
      <c r="H25" s="228"/>
      <c r="I25" s="559"/>
      <c r="J25" s="176"/>
      <c r="K25" s="176"/>
      <c r="L25" s="176"/>
      <c r="M25" s="176"/>
    </row>
    <row r="26" spans="1:13" s="560" customFormat="1" ht="42">
      <c r="A26" s="227"/>
      <c r="B26" s="557" t="s">
        <v>571</v>
      </c>
      <c r="C26" s="189" t="s">
        <v>41</v>
      </c>
      <c r="D26" s="752"/>
      <c r="E26" s="752">
        <v>1</v>
      </c>
      <c r="F26" s="752"/>
      <c r="G26" s="558">
        <f t="shared" si="1"/>
        <v>1</v>
      </c>
      <c r="H26" s="228"/>
      <c r="I26" s="559"/>
      <c r="J26" s="176"/>
      <c r="K26" s="176"/>
      <c r="L26" s="176"/>
      <c r="M26" s="176"/>
    </row>
    <row r="27" spans="1:13" s="560" customFormat="1">
      <c r="A27" s="227"/>
      <c r="B27" s="557" t="s">
        <v>570</v>
      </c>
      <c r="C27" s="189" t="s">
        <v>41</v>
      </c>
      <c r="D27" s="752"/>
      <c r="E27" s="752" t="s">
        <v>298</v>
      </c>
      <c r="F27" s="752"/>
      <c r="G27" s="558" t="e">
        <f>D27+E27+F27</f>
        <v>#VALUE!</v>
      </c>
      <c r="H27" s="228"/>
      <c r="I27" s="559"/>
      <c r="J27" s="176"/>
      <c r="K27" s="176"/>
      <c r="L27" s="176"/>
      <c r="M27" s="176"/>
    </row>
    <row r="28" spans="1:13" s="560" customFormat="1">
      <c r="A28" s="227"/>
      <c r="B28" s="557" t="s">
        <v>569</v>
      </c>
      <c r="C28" s="189" t="s">
        <v>41</v>
      </c>
      <c r="D28" s="752"/>
      <c r="E28" s="752"/>
      <c r="F28" s="752">
        <v>1</v>
      </c>
      <c r="G28" s="558">
        <f t="shared" si="1"/>
        <v>1</v>
      </c>
      <c r="H28" s="228"/>
      <c r="I28" s="559"/>
      <c r="J28" s="176"/>
      <c r="K28" s="176"/>
      <c r="L28" s="176"/>
      <c r="M28" s="176"/>
    </row>
    <row r="29" spans="1:13" s="560" customFormat="1" ht="62.25" customHeight="1">
      <c r="A29" s="227" t="s">
        <v>28</v>
      </c>
      <c r="B29" s="552" t="s">
        <v>647</v>
      </c>
      <c r="C29" s="189" t="s">
        <v>41</v>
      </c>
      <c r="D29" s="752">
        <f>SUM(D30:D32)</f>
        <v>0</v>
      </c>
      <c r="E29" s="752">
        <f t="shared" ref="E29:F29" si="5">SUM(E30:E32)</f>
        <v>0</v>
      </c>
      <c r="F29" s="752">
        <f t="shared" si="5"/>
        <v>0</v>
      </c>
      <c r="G29" s="558">
        <f t="shared" si="1"/>
        <v>0</v>
      </c>
      <c r="H29" s="228"/>
      <c r="I29" s="559"/>
      <c r="J29" s="176"/>
      <c r="K29" s="176"/>
      <c r="L29" s="176"/>
      <c r="M29" s="176"/>
    </row>
    <row r="30" spans="1:13" s="560" customFormat="1" ht="28">
      <c r="A30" s="227"/>
      <c r="B30" s="557" t="s">
        <v>574</v>
      </c>
      <c r="C30" s="189" t="s">
        <v>41</v>
      </c>
      <c r="D30" s="558"/>
      <c r="E30" s="558"/>
      <c r="F30" s="558"/>
      <c r="G30" s="558">
        <f t="shared" si="1"/>
        <v>0</v>
      </c>
      <c r="H30" s="228"/>
      <c r="I30" s="559"/>
      <c r="J30" s="176"/>
      <c r="K30" s="176"/>
      <c r="L30" s="176"/>
      <c r="M30" s="176"/>
    </row>
    <row r="31" spans="1:13" s="560" customFormat="1" ht="28">
      <c r="A31" s="227"/>
      <c r="B31" s="557" t="s">
        <v>573</v>
      </c>
      <c r="C31" s="189" t="s">
        <v>41</v>
      </c>
      <c r="D31" s="558"/>
      <c r="E31" s="558"/>
      <c r="F31" s="558"/>
      <c r="G31" s="558">
        <f t="shared" si="1"/>
        <v>0</v>
      </c>
      <c r="H31" s="228"/>
      <c r="I31" s="559"/>
      <c r="J31" s="176"/>
      <c r="K31" s="176"/>
      <c r="L31" s="176"/>
      <c r="M31" s="176"/>
    </row>
    <row r="32" spans="1:13" s="560" customFormat="1" ht="28">
      <c r="A32" s="227"/>
      <c r="B32" s="557" t="s">
        <v>572</v>
      </c>
      <c r="C32" s="189" t="s">
        <v>41</v>
      </c>
      <c r="D32" s="558"/>
      <c r="E32" s="558"/>
      <c r="F32" s="558"/>
      <c r="G32" s="558">
        <f t="shared" si="1"/>
        <v>0</v>
      </c>
      <c r="H32" s="228"/>
      <c r="I32" s="559"/>
      <c r="J32" s="176"/>
      <c r="K32" s="176"/>
      <c r="L32" s="176"/>
      <c r="M32" s="176"/>
    </row>
    <row r="33" spans="1:13" s="560" customFormat="1" ht="56">
      <c r="A33" s="227" t="s">
        <v>30</v>
      </c>
      <c r="B33" s="587" t="s">
        <v>578</v>
      </c>
      <c r="C33" s="189" t="s">
        <v>41</v>
      </c>
      <c r="D33" s="558">
        <f>SUM(D34)</f>
        <v>0</v>
      </c>
      <c r="E33" s="558">
        <f t="shared" ref="E33:F33" si="6">SUM(E34)</f>
        <v>0</v>
      </c>
      <c r="F33" s="558">
        <f t="shared" si="6"/>
        <v>0</v>
      </c>
      <c r="G33" s="558">
        <f>D33+E33+F33</f>
        <v>0</v>
      </c>
      <c r="H33" s="228"/>
      <c r="I33" s="559"/>
      <c r="J33" s="176"/>
      <c r="K33" s="176"/>
      <c r="L33" s="176"/>
      <c r="M33" s="176"/>
    </row>
    <row r="34" spans="1:13" s="560" customFormat="1">
      <c r="A34" s="227"/>
      <c r="B34" s="557" t="s">
        <v>576</v>
      </c>
      <c r="C34" s="189" t="s">
        <v>41</v>
      </c>
      <c r="D34" s="558"/>
      <c r="E34" s="558"/>
      <c r="F34" s="558"/>
      <c r="G34" s="558">
        <f t="shared" si="1"/>
        <v>0</v>
      </c>
      <c r="H34" s="228"/>
      <c r="I34" s="559"/>
      <c r="J34" s="176"/>
      <c r="K34" s="176"/>
      <c r="L34" s="176"/>
      <c r="M34" s="176"/>
    </row>
    <row r="35" spans="1:13" s="172" customFormat="1" ht="120" customHeight="1">
      <c r="A35" s="227" t="s">
        <v>32</v>
      </c>
      <c r="B35" s="552" t="s">
        <v>648</v>
      </c>
      <c r="C35" s="189" t="s">
        <v>41</v>
      </c>
      <c r="D35" s="554">
        <f>+D25-D29+D33</f>
        <v>0</v>
      </c>
      <c r="E35" s="554">
        <f t="shared" ref="E35:F35" si="7">+E25-E29+E33</f>
        <v>1</v>
      </c>
      <c r="F35" s="554">
        <f t="shared" si="7"/>
        <v>1</v>
      </c>
      <c r="G35" s="558">
        <f t="shared" si="1"/>
        <v>2</v>
      </c>
      <c r="H35" s="555"/>
      <c r="I35" s="556"/>
      <c r="J35" s="171"/>
      <c r="K35" s="171"/>
      <c r="L35" s="171"/>
      <c r="M35" s="171"/>
    </row>
    <row r="36" spans="1:13" s="560" customFormat="1" ht="19.5" customHeight="1">
      <c r="A36" s="588" t="s">
        <v>15</v>
      </c>
      <c r="B36" s="570" t="s">
        <v>42</v>
      </c>
      <c r="C36" s="571"/>
      <c r="D36" s="589"/>
      <c r="E36" s="589"/>
      <c r="F36" s="589"/>
      <c r="G36" s="558">
        <f>D36+E36+F36</f>
        <v>0</v>
      </c>
      <c r="H36" s="573"/>
      <c r="I36" s="559"/>
      <c r="J36" s="176"/>
      <c r="K36" s="176"/>
      <c r="L36" s="176"/>
      <c r="M36" s="176"/>
    </row>
    <row r="37" spans="1:13" s="560" customFormat="1" ht="27.75" customHeight="1">
      <c r="A37" s="574" t="s">
        <v>17</v>
      </c>
      <c r="B37" s="575" t="s">
        <v>266</v>
      </c>
      <c r="C37" s="576"/>
      <c r="D37" s="590"/>
      <c r="E37" s="590"/>
      <c r="F37" s="590"/>
      <c r="G37" s="558">
        <f t="shared" si="1"/>
        <v>0</v>
      </c>
      <c r="H37" s="578"/>
      <c r="I37" s="559"/>
      <c r="J37" s="176"/>
      <c r="K37" s="176"/>
      <c r="L37" s="176"/>
      <c r="M37" s="176"/>
    </row>
    <row r="38" spans="1:13" s="172" customFormat="1" ht="117.75" customHeight="1">
      <c r="A38" s="551" t="s">
        <v>19</v>
      </c>
      <c r="B38" s="552" t="s">
        <v>652</v>
      </c>
      <c r="C38" s="553" t="s">
        <v>43</v>
      </c>
      <c r="D38" s="554">
        <f>SUM(D39:D44)</f>
        <v>0</v>
      </c>
      <c r="E38" s="554">
        <f t="shared" ref="E38:F38" si="8">SUM(E39:E44)</f>
        <v>0</v>
      </c>
      <c r="F38" s="554">
        <f t="shared" si="8"/>
        <v>25</v>
      </c>
      <c r="G38" s="558">
        <f t="shared" si="1"/>
        <v>25</v>
      </c>
      <c r="H38" s="555"/>
      <c r="I38" s="556"/>
      <c r="J38" s="171"/>
      <c r="K38" s="171"/>
      <c r="L38" s="171"/>
      <c r="M38" s="171"/>
    </row>
    <row r="39" spans="1:13" s="560" customFormat="1" ht="28">
      <c r="A39" s="227"/>
      <c r="B39" s="557" t="s">
        <v>653</v>
      </c>
      <c r="C39" s="754"/>
      <c r="D39" s="752"/>
      <c r="E39" s="752"/>
      <c r="F39" s="752">
        <v>2</v>
      </c>
      <c r="G39" s="558">
        <f t="shared" si="1"/>
        <v>2</v>
      </c>
      <c r="H39" s="228"/>
      <c r="I39" s="559"/>
      <c r="J39" s="176"/>
      <c r="K39" s="176"/>
      <c r="L39" s="176"/>
      <c r="M39" s="176"/>
    </row>
    <row r="40" spans="1:13" s="560" customFormat="1" ht="28">
      <c r="A40" s="227"/>
      <c r="B40" s="557" t="s">
        <v>654</v>
      </c>
      <c r="C40" s="754"/>
      <c r="D40" s="752"/>
      <c r="E40" s="752"/>
      <c r="F40" s="752">
        <v>5</v>
      </c>
      <c r="G40" s="558">
        <f t="shared" si="1"/>
        <v>5</v>
      </c>
      <c r="H40" s="228"/>
      <c r="I40" s="559"/>
      <c r="J40" s="176"/>
      <c r="K40" s="176"/>
      <c r="L40" s="176"/>
      <c r="M40" s="176"/>
    </row>
    <row r="41" spans="1:13" s="560" customFormat="1" ht="28">
      <c r="A41" s="227"/>
      <c r="B41" s="557" t="s">
        <v>655</v>
      </c>
      <c r="C41" s="754"/>
      <c r="D41" s="752"/>
      <c r="E41" s="752"/>
      <c r="F41" s="752">
        <v>9</v>
      </c>
      <c r="G41" s="558">
        <f>D41+E41+F41</f>
        <v>9</v>
      </c>
      <c r="H41" s="228"/>
      <c r="I41" s="559"/>
      <c r="J41" s="176"/>
      <c r="K41" s="176"/>
      <c r="L41" s="176"/>
      <c r="M41" s="176"/>
    </row>
    <row r="42" spans="1:13" s="560" customFormat="1" ht="28">
      <c r="A42" s="227"/>
      <c r="B42" s="557" t="s">
        <v>656</v>
      </c>
      <c r="C42" s="754"/>
      <c r="D42" s="752"/>
      <c r="E42" s="752"/>
      <c r="F42" s="752">
        <v>7</v>
      </c>
      <c r="G42" s="558">
        <f t="shared" si="1"/>
        <v>7</v>
      </c>
      <c r="H42" s="228"/>
      <c r="I42" s="559"/>
      <c r="J42" s="176"/>
      <c r="K42" s="176"/>
      <c r="L42" s="176"/>
      <c r="M42" s="176"/>
    </row>
    <row r="43" spans="1:13" s="560" customFormat="1" ht="28">
      <c r="A43" s="227"/>
      <c r="B43" s="557" t="s">
        <v>650</v>
      </c>
      <c r="C43" s="754"/>
      <c r="D43" s="752"/>
      <c r="E43" s="752"/>
      <c r="F43" s="752">
        <v>2</v>
      </c>
      <c r="G43" s="558">
        <f t="shared" si="1"/>
        <v>2</v>
      </c>
      <c r="H43" s="228"/>
      <c r="I43" s="559"/>
      <c r="J43" s="176"/>
      <c r="K43" s="176"/>
      <c r="L43" s="176"/>
      <c r="M43" s="176"/>
    </row>
    <row r="44" spans="1:13" s="560" customFormat="1" ht="28">
      <c r="A44" s="227"/>
      <c r="B44" s="557" t="s">
        <v>651</v>
      </c>
      <c r="C44" s="754"/>
      <c r="D44" s="752"/>
      <c r="E44" s="752"/>
      <c r="F44" s="752">
        <v>0</v>
      </c>
      <c r="G44" s="558">
        <f t="shared" si="1"/>
        <v>0</v>
      </c>
      <c r="H44" s="228"/>
      <c r="I44" s="559"/>
      <c r="J44" s="176"/>
      <c r="K44" s="176"/>
      <c r="L44" s="176"/>
      <c r="M44" s="176"/>
    </row>
    <row r="45" spans="1:13" s="172" customFormat="1" ht="56">
      <c r="A45" s="551" t="s">
        <v>28</v>
      </c>
      <c r="B45" s="552" t="s">
        <v>657</v>
      </c>
      <c r="C45" s="755" t="s">
        <v>43</v>
      </c>
      <c r="D45" s="753">
        <f>SUM(D46:D51)</f>
        <v>0</v>
      </c>
      <c r="E45" s="753">
        <f t="shared" ref="E45:F45" si="9">SUM(E46:E51)</f>
        <v>0</v>
      </c>
      <c r="F45" s="753">
        <f t="shared" si="9"/>
        <v>0</v>
      </c>
      <c r="G45" s="558">
        <f t="shared" si="1"/>
        <v>0</v>
      </c>
      <c r="H45" s="555"/>
      <c r="I45" s="556"/>
      <c r="J45" s="171"/>
      <c r="K45" s="171"/>
      <c r="L45" s="171"/>
      <c r="M45" s="171"/>
    </row>
    <row r="46" spans="1:13" s="560" customFormat="1" ht="28">
      <c r="A46" s="227"/>
      <c r="B46" s="557" t="s">
        <v>653</v>
      </c>
      <c r="C46" s="754"/>
      <c r="D46" s="752"/>
      <c r="E46" s="752"/>
      <c r="F46" s="752"/>
      <c r="G46" s="558">
        <f t="shared" si="1"/>
        <v>0</v>
      </c>
      <c r="H46" s="228"/>
      <c r="I46" s="559"/>
      <c r="J46" s="176"/>
      <c r="K46" s="176"/>
      <c r="L46" s="176"/>
      <c r="M46" s="176"/>
    </row>
    <row r="47" spans="1:13" s="560" customFormat="1" ht="28">
      <c r="A47" s="227"/>
      <c r="B47" s="557" t="s">
        <v>654</v>
      </c>
      <c r="C47" s="754"/>
      <c r="D47" s="752"/>
      <c r="E47" s="752"/>
      <c r="F47" s="752">
        <v>0</v>
      </c>
      <c r="G47" s="558">
        <f t="shared" si="1"/>
        <v>0</v>
      </c>
      <c r="H47" s="228"/>
      <c r="I47" s="559"/>
      <c r="J47" s="176"/>
      <c r="K47" s="176"/>
      <c r="L47" s="176"/>
      <c r="M47" s="176"/>
    </row>
    <row r="48" spans="1:13" s="560" customFormat="1" ht="28">
      <c r="A48" s="227"/>
      <c r="B48" s="557" t="s">
        <v>655</v>
      </c>
      <c r="C48" s="754"/>
      <c r="D48" s="752"/>
      <c r="E48" s="752"/>
      <c r="F48" s="752">
        <v>0</v>
      </c>
      <c r="G48" s="558">
        <f>D48+E48+F48</f>
        <v>0</v>
      </c>
      <c r="H48" s="228"/>
      <c r="I48" s="559"/>
      <c r="J48" s="176"/>
      <c r="K48" s="176"/>
      <c r="L48" s="176"/>
      <c r="M48" s="176"/>
    </row>
    <row r="49" spans="1:13" s="560" customFormat="1" ht="28">
      <c r="A49" s="227"/>
      <c r="B49" s="557" t="s">
        <v>656</v>
      </c>
      <c r="C49" s="754"/>
      <c r="D49" s="752"/>
      <c r="E49" s="752"/>
      <c r="F49" s="752">
        <v>0</v>
      </c>
      <c r="G49" s="558">
        <f t="shared" si="1"/>
        <v>0</v>
      </c>
      <c r="H49" s="228"/>
      <c r="I49" s="559"/>
      <c r="J49" s="176"/>
      <c r="K49" s="176"/>
      <c r="L49" s="176"/>
      <c r="M49" s="176"/>
    </row>
    <row r="50" spans="1:13" s="560" customFormat="1" ht="28">
      <c r="A50" s="227"/>
      <c r="B50" s="557" t="s">
        <v>650</v>
      </c>
      <c r="C50" s="754"/>
      <c r="D50" s="752"/>
      <c r="E50" s="752"/>
      <c r="F50" s="752">
        <v>0</v>
      </c>
      <c r="G50" s="558">
        <f t="shared" si="1"/>
        <v>0</v>
      </c>
      <c r="H50" s="228"/>
      <c r="I50" s="559"/>
      <c r="J50" s="176"/>
      <c r="K50" s="176"/>
      <c r="L50" s="176"/>
      <c r="M50" s="176"/>
    </row>
    <row r="51" spans="1:13" s="560" customFormat="1" ht="28">
      <c r="A51" s="227"/>
      <c r="B51" s="557" t="s">
        <v>651</v>
      </c>
      <c r="C51" s="754"/>
      <c r="D51" s="752"/>
      <c r="E51" s="752"/>
      <c r="F51" s="752">
        <v>0</v>
      </c>
      <c r="G51" s="558">
        <f t="shared" si="1"/>
        <v>0</v>
      </c>
      <c r="H51" s="228"/>
      <c r="I51" s="559"/>
      <c r="J51" s="176"/>
      <c r="K51" s="176"/>
      <c r="L51" s="176"/>
      <c r="M51" s="176"/>
    </row>
    <row r="52" spans="1:13" s="172" customFormat="1" ht="25.5" customHeight="1">
      <c r="A52" s="551" t="s">
        <v>30</v>
      </c>
      <c r="B52" s="552" t="s">
        <v>658</v>
      </c>
      <c r="C52" s="189" t="s">
        <v>43</v>
      </c>
      <c r="D52" s="554">
        <v>0</v>
      </c>
      <c r="E52" s="554"/>
      <c r="F52" s="554">
        <v>0</v>
      </c>
      <c r="G52" s="558">
        <f>D52+E52+F52</f>
        <v>0</v>
      </c>
      <c r="H52" s="555"/>
      <c r="I52" s="556"/>
      <c r="J52" s="171"/>
      <c r="K52" s="171"/>
      <c r="L52" s="171"/>
      <c r="M52" s="171"/>
    </row>
    <row r="53" spans="1:13" s="560" customFormat="1" ht="28">
      <c r="A53" s="227"/>
      <c r="B53" s="557" t="s">
        <v>659</v>
      </c>
      <c r="C53" s="189" t="s">
        <v>43</v>
      </c>
      <c r="D53" s="558"/>
      <c r="E53" s="558"/>
      <c r="F53" s="558">
        <v>0</v>
      </c>
      <c r="G53" s="558">
        <f t="shared" si="1"/>
        <v>0</v>
      </c>
      <c r="H53" s="228"/>
      <c r="I53" s="559"/>
      <c r="J53" s="176"/>
      <c r="K53" s="176"/>
      <c r="L53" s="176"/>
      <c r="M53" s="176"/>
    </row>
    <row r="54" spans="1:13" s="172" customFormat="1" ht="98">
      <c r="A54" s="551" t="s">
        <v>32</v>
      </c>
      <c r="B54" s="552" t="s">
        <v>660</v>
      </c>
      <c r="C54" s="553" t="s">
        <v>43</v>
      </c>
      <c r="D54" s="554">
        <f>+D38-D45+D52</f>
        <v>0</v>
      </c>
      <c r="E54" s="554">
        <f t="shared" ref="E54:F54" si="10">+E38-E45+E52</f>
        <v>0</v>
      </c>
      <c r="F54" s="554">
        <f t="shared" si="10"/>
        <v>25</v>
      </c>
      <c r="G54" s="558">
        <f t="shared" si="1"/>
        <v>25</v>
      </c>
      <c r="H54" s="555"/>
      <c r="I54" s="556"/>
      <c r="J54" s="171"/>
      <c r="K54" s="171"/>
      <c r="L54" s="171"/>
      <c r="M54" s="171"/>
    </row>
    <row r="55" spans="1:13" s="560" customFormat="1" ht="27.75" customHeight="1">
      <c r="A55" s="574" t="s">
        <v>38</v>
      </c>
      <c r="B55" s="575" t="s">
        <v>267</v>
      </c>
      <c r="C55" s="576"/>
      <c r="D55" s="590"/>
      <c r="E55" s="590"/>
      <c r="F55" s="590"/>
      <c r="G55" s="558">
        <f t="shared" si="1"/>
        <v>0</v>
      </c>
      <c r="H55" s="578"/>
      <c r="I55" s="559"/>
      <c r="J55" s="176"/>
      <c r="K55" s="176"/>
      <c r="L55" s="176"/>
      <c r="M55" s="176"/>
    </row>
    <row r="56" spans="1:13" s="172" customFormat="1" ht="84">
      <c r="A56" s="551" t="s">
        <v>19</v>
      </c>
      <c r="B56" s="552" t="s">
        <v>652</v>
      </c>
      <c r="C56" s="553" t="s">
        <v>43</v>
      </c>
      <c r="D56" s="554">
        <v>0</v>
      </c>
      <c r="E56" s="554"/>
      <c r="F56" s="554"/>
      <c r="G56" s="558">
        <f t="shared" si="1"/>
        <v>0</v>
      </c>
      <c r="H56" s="555"/>
      <c r="I56" s="556"/>
      <c r="J56" s="171"/>
      <c r="K56" s="171"/>
      <c r="L56" s="171"/>
      <c r="M56" s="171"/>
    </row>
    <row r="57" spans="1:13" s="560" customFormat="1" ht="28">
      <c r="A57" s="227"/>
      <c r="B57" s="557" t="s">
        <v>661</v>
      </c>
      <c r="C57" s="189"/>
      <c r="D57" s="558"/>
      <c r="E57" s="558"/>
      <c r="F57" s="558"/>
      <c r="G57" s="558">
        <f>D57+E57+F57</f>
        <v>0</v>
      </c>
      <c r="H57" s="228"/>
      <c r="I57" s="559"/>
      <c r="J57" s="176"/>
      <c r="K57" s="176"/>
      <c r="L57" s="176"/>
      <c r="M57" s="176"/>
    </row>
    <row r="58" spans="1:13" s="560" customFormat="1" ht="28">
      <c r="A58" s="227"/>
      <c r="B58" s="557" t="s">
        <v>662</v>
      </c>
      <c r="C58" s="189"/>
      <c r="D58" s="558"/>
      <c r="E58" s="558"/>
      <c r="F58" s="558">
        <v>0</v>
      </c>
      <c r="G58" s="558">
        <f t="shared" si="1"/>
        <v>0</v>
      </c>
      <c r="H58" s="228"/>
      <c r="I58" s="559"/>
      <c r="J58" s="176"/>
      <c r="K58" s="176"/>
      <c r="L58" s="176"/>
      <c r="M58" s="176"/>
    </row>
    <row r="59" spans="1:13" s="560" customFormat="1" ht="28">
      <c r="A59" s="227"/>
      <c r="B59" s="557" t="s">
        <v>663</v>
      </c>
      <c r="C59" s="189"/>
      <c r="D59" s="558"/>
      <c r="E59" s="558"/>
      <c r="F59" s="558">
        <v>0</v>
      </c>
      <c r="G59" s="558">
        <f t="shared" si="1"/>
        <v>0</v>
      </c>
      <c r="H59" s="228"/>
      <c r="I59" s="559"/>
      <c r="J59" s="176"/>
      <c r="K59" s="176"/>
      <c r="L59" s="176"/>
      <c r="M59" s="176"/>
    </row>
    <row r="60" spans="1:13" s="560" customFormat="1" ht="28">
      <c r="A60" s="227"/>
      <c r="B60" s="557" t="s">
        <v>664</v>
      </c>
      <c r="C60" s="189"/>
      <c r="D60" s="558"/>
      <c r="E60" s="558"/>
      <c r="F60" s="558">
        <v>0</v>
      </c>
      <c r="G60" s="558">
        <f t="shared" si="1"/>
        <v>0</v>
      </c>
      <c r="H60" s="228"/>
      <c r="I60" s="559"/>
      <c r="J60" s="176"/>
      <c r="K60" s="176"/>
      <c r="L60" s="176"/>
      <c r="M60" s="176"/>
    </row>
    <row r="61" spans="1:13" s="560" customFormat="1" ht="28">
      <c r="A61" s="227"/>
      <c r="B61" s="557" t="s">
        <v>665</v>
      </c>
      <c r="C61" s="189"/>
      <c r="D61" s="558"/>
      <c r="E61" s="558"/>
      <c r="F61" s="558">
        <v>0</v>
      </c>
      <c r="G61" s="558">
        <f t="shared" si="1"/>
        <v>0</v>
      </c>
      <c r="H61" s="228"/>
      <c r="I61" s="559"/>
      <c r="J61" s="176"/>
      <c r="K61" s="176"/>
      <c r="L61" s="176"/>
      <c r="M61" s="176"/>
    </row>
    <row r="62" spans="1:13" s="560" customFormat="1" ht="28">
      <c r="A62" s="227"/>
      <c r="B62" s="557" t="s">
        <v>666</v>
      </c>
      <c r="C62" s="189"/>
      <c r="D62" s="558"/>
      <c r="E62" s="558"/>
      <c r="F62" s="558">
        <v>0</v>
      </c>
      <c r="G62" s="558">
        <f t="shared" si="1"/>
        <v>0</v>
      </c>
      <c r="H62" s="228"/>
      <c r="I62" s="559"/>
      <c r="J62" s="176"/>
      <c r="K62" s="176"/>
      <c r="L62" s="176"/>
      <c r="M62" s="176"/>
    </row>
    <row r="63" spans="1:13" s="172" customFormat="1" ht="28">
      <c r="A63" s="551" t="s">
        <v>28</v>
      </c>
      <c r="B63" s="552" t="s">
        <v>667</v>
      </c>
      <c r="C63" s="553" t="s">
        <v>43</v>
      </c>
      <c r="D63" s="554">
        <v>0</v>
      </c>
      <c r="E63" s="554">
        <v>0</v>
      </c>
      <c r="F63" s="554">
        <v>0</v>
      </c>
      <c r="G63" s="558">
        <f t="shared" si="1"/>
        <v>0</v>
      </c>
      <c r="H63" s="555"/>
      <c r="I63" s="556"/>
      <c r="J63" s="171"/>
      <c r="K63" s="171"/>
      <c r="L63" s="171"/>
      <c r="M63" s="171"/>
    </row>
    <row r="64" spans="1:13" s="560" customFormat="1" ht="28">
      <c r="A64" s="227"/>
      <c r="B64" s="557" t="s">
        <v>44</v>
      </c>
      <c r="C64" s="189"/>
      <c r="D64" s="558"/>
      <c r="E64" s="558"/>
      <c r="F64" s="558">
        <v>0</v>
      </c>
      <c r="G64" s="558">
        <f>D64+E64+F64</f>
        <v>0</v>
      </c>
      <c r="H64" s="228"/>
      <c r="I64" s="559"/>
      <c r="J64" s="176"/>
      <c r="K64" s="176"/>
      <c r="L64" s="176"/>
      <c r="M64" s="176"/>
    </row>
    <row r="65" spans="1:13" s="560" customFormat="1">
      <c r="A65" s="227"/>
      <c r="B65" s="557" t="s">
        <v>45</v>
      </c>
      <c r="C65" s="189"/>
      <c r="D65" s="558"/>
      <c r="E65" s="558"/>
      <c r="F65" s="558">
        <v>0</v>
      </c>
      <c r="G65" s="558">
        <f t="shared" si="1"/>
        <v>0</v>
      </c>
      <c r="H65" s="228"/>
      <c r="I65" s="559"/>
      <c r="J65" s="176"/>
      <c r="K65" s="176"/>
      <c r="L65" s="176"/>
      <c r="M65" s="176"/>
    </row>
    <row r="66" spans="1:13" s="560" customFormat="1">
      <c r="A66" s="227"/>
      <c r="B66" s="557" t="s">
        <v>46</v>
      </c>
      <c r="C66" s="189"/>
      <c r="D66" s="558"/>
      <c r="E66" s="558"/>
      <c r="F66" s="558">
        <v>0</v>
      </c>
      <c r="G66" s="558">
        <f t="shared" si="1"/>
        <v>0</v>
      </c>
      <c r="H66" s="228"/>
      <c r="I66" s="559"/>
      <c r="J66" s="176"/>
      <c r="K66" s="176"/>
      <c r="L66" s="176"/>
      <c r="M66" s="176"/>
    </row>
    <row r="67" spans="1:13" s="560" customFormat="1">
      <c r="A67" s="227"/>
      <c r="B67" s="557" t="s">
        <v>47</v>
      </c>
      <c r="C67" s="189"/>
      <c r="D67" s="558"/>
      <c r="E67" s="558"/>
      <c r="F67" s="558">
        <v>0</v>
      </c>
      <c r="G67" s="558">
        <f t="shared" si="1"/>
        <v>0</v>
      </c>
      <c r="H67" s="228"/>
      <c r="I67" s="559"/>
      <c r="J67" s="176"/>
      <c r="K67" s="176"/>
      <c r="L67" s="176"/>
      <c r="M67" s="176"/>
    </row>
    <row r="68" spans="1:13" s="560" customFormat="1">
      <c r="A68" s="227"/>
      <c r="B68" s="557" t="s">
        <v>48</v>
      </c>
      <c r="C68" s="189"/>
      <c r="D68" s="558"/>
      <c r="E68" s="558"/>
      <c r="F68" s="558">
        <v>0</v>
      </c>
      <c r="G68" s="558">
        <f t="shared" si="1"/>
        <v>0</v>
      </c>
      <c r="H68" s="228"/>
      <c r="I68" s="559"/>
      <c r="J68" s="176"/>
      <c r="K68" s="176"/>
      <c r="L68" s="176"/>
      <c r="M68" s="176"/>
    </row>
    <row r="69" spans="1:13" s="560" customFormat="1">
      <c r="A69" s="227"/>
      <c r="B69" s="557" t="s">
        <v>49</v>
      </c>
      <c r="C69" s="189"/>
      <c r="D69" s="558"/>
      <c r="E69" s="558"/>
      <c r="F69" s="558">
        <v>0</v>
      </c>
      <c r="G69" s="558">
        <f t="shared" si="1"/>
        <v>0</v>
      </c>
      <c r="H69" s="228"/>
      <c r="I69" s="559"/>
      <c r="J69" s="176"/>
      <c r="K69" s="176"/>
      <c r="L69" s="176"/>
      <c r="M69" s="176"/>
    </row>
    <row r="70" spans="1:13" s="172" customFormat="1" ht="28">
      <c r="A70" s="551" t="s">
        <v>30</v>
      </c>
      <c r="B70" s="552" t="s">
        <v>668</v>
      </c>
      <c r="C70" s="189" t="s">
        <v>43</v>
      </c>
      <c r="D70" s="554">
        <v>0</v>
      </c>
      <c r="E70" s="554"/>
      <c r="F70" s="554">
        <v>0</v>
      </c>
      <c r="G70" s="558">
        <f t="shared" si="1"/>
        <v>0</v>
      </c>
      <c r="H70" s="555"/>
      <c r="I70" s="556"/>
      <c r="J70" s="171"/>
      <c r="K70" s="171"/>
      <c r="L70" s="171"/>
      <c r="M70" s="171"/>
    </row>
    <row r="71" spans="1:13" s="560" customFormat="1" ht="28">
      <c r="A71" s="227"/>
      <c r="B71" s="557" t="s">
        <v>659</v>
      </c>
      <c r="C71" s="189" t="s">
        <v>43</v>
      </c>
      <c r="D71" s="558"/>
      <c r="E71" s="558"/>
      <c r="F71" s="558">
        <v>0</v>
      </c>
      <c r="G71" s="558">
        <f>D71+E71+F71</f>
        <v>0</v>
      </c>
      <c r="H71" s="228"/>
      <c r="I71" s="559"/>
      <c r="J71" s="176"/>
      <c r="K71" s="176"/>
      <c r="L71" s="176"/>
      <c r="M71" s="176"/>
    </row>
    <row r="72" spans="1:13" s="172" customFormat="1" ht="112">
      <c r="A72" s="551" t="s">
        <v>32</v>
      </c>
      <c r="B72" s="552" t="s">
        <v>669</v>
      </c>
      <c r="C72" s="553" t="s">
        <v>43</v>
      </c>
      <c r="D72" s="554">
        <v>0</v>
      </c>
      <c r="E72" s="554">
        <v>0</v>
      </c>
      <c r="F72" s="554">
        <v>0</v>
      </c>
      <c r="G72" s="558">
        <f>D72+E72+F72</f>
        <v>0</v>
      </c>
      <c r="H72" s="555"/>
      <c r="I72" s="556"/>
      <c r="J72" s="171"/>
      <c r="K72" s="171"/>
      <c r="L72" s="171"/>
      <c r="M72" s="171"/>
    </row>
    <row r="73" spans="1:13">
      <c r="A73" s="173"/>
      <c r="B73" s="174"/>
      <c r="C73" s="174"/>
      <c r="D73" s="174"/>
      <c r="E73" s="174"/>
      <c r="F73" s="174"/>
      <c r="G73" s="909"/>
      <c r="H73" s="909"/>
      <c r="I73" s="174"/>
      <c r="J73" s="169"/>
      <c r="K73" s="169"/>
      <c r="L73" s="169"/>
      <c r="M73" s="169"/>
    </row>
    <row r="74" spans="1:13" s="580" customFormat="1">
      <c r="A74" s="591"/>
      <c r="B74" s="592"/>
      <c r="C74" s="593"/>
      <c r="D74" s="593"/>
      <c r="E74" s="593"/>
      <c r="F74" s="594"/>
      <c r="G74" s="596"/>
      <c r="H74" s="221" t="s">
        <v>410</v>
      </c>
    </row>
    <row r="75" spans="1:13" s="600" customFormat="1" ht="33" customHeight="1">
      <c r="A75" s="905" t="s">
        <v>644</v>
      </c>
      <c r="B75" s="905"/>
      <c r="C75" s="905"/>
      <c r="D75" s="597"/>
      <c r="E75" s="598" t="s">
        <v>645</v>
      </c>
      <c r="F75" s="599"/>
      <c r="G75" s="906"/>
      <c r="H75" s="906"/>
    </row>
    <row r="76" spans="1:13" s="580" customFormat="1" ht="16">
      <c r="A76" s="601"/>
      <c r="B76" s="601"/>
      <c r="C76" s="601"/>
      <c r="D76" s="602"/>
      <c r="E76" s="602"/>
      <c r="F76" s="603"/>
      <c r="G76" s="906"/>
      <c r="H76" s="906"/>
    </row>
    <row r="77" spans="1:13" ht="12.75" customHeight="1">
      <c r="A77" s="145"/>
      <c r="B77" s="145"/>
      <c r="C77" s="145"/>
      <c r="D77" s="145"/>
      <c r="E77" s="145"/>
      <c r="F77" s="145"/>
      <c r="G77" s="911"/>
      <c r="H77" s="911"/>
      <c r="I77" s="174"/>
      <c r="J77" s="169"/>
      <c r="K77" s="169"/>
      <c r="L77" s="169"/>
      <c r="M77" s="169"/>
    </row>
    <row r="78" spans="1:13" ht="12.75" customHeight="1">
      <c r="A78" s="145"/>
      <c r="B78" s="145"/>
      <c r="C78" s="145"/>
      <c r="D78" s="145"/>
      <c r="E78" s="145"/>
      <c r="F78" s="145"/>
      <c r="G78" s="595"/>
      <c r="H78" s="580"/>
      <c r="I78" s="174"/>
      <c r="J78" s="169"/>
      <c r="K78" s="169"/>
      <c r="L78" s="169"/>
      <c r="M78" s="169"/>
    </row>
    <row r="79" spans="1:13" ht="12.75" customHeight="1">
      <c r="A79" s="145"/>
      <c r="B79" s="145"/>
      <c r="C79" s="145"/>
      <c r="D79" s="145"/>
      <c r="E79" s="145"/>
      <c r="F79" s="145"/>
      <c r="G79" s="912"/>
      <c r="H79" s="912"/>
      <c r="I79" s="174"/>
      <c r="J79" s="169"/>
      <c r="K79" s="169"/>
      <c r="L79" s="169"/>
      <c r="M79" s="169"/>
    </row>
    <row r="80" spans="1:13" s="170" customFormat="1" ht="49.5" customHeight="1">
      <c r="A80" s="80" t="s">
        <v>50</v>
      </c>
      <c r="B80" s="145"/>
      <c r="C80" s="145"/>
      <c r="D80" s="145"/>
      <c r="E80" s="145"/>
      <c r="F80" s="145"/>
      <c r="G80" s="145"/>
      <c r="H80" s="145"/>
      <c r="I80" s="174"/>
      <c r="J80" s="169"/>
      <c r="K80" s="169"/>
      <c r="L80" s="169"/>
      <c r="M80" s="169"/>
    </row>
    <row r="81" spans="1:13" ht="34.5" customHeight="1">
      <c r="A81" s="907"/>
      <c r="B81" s="907"/>
      <c r="C81" s="907"/>
      <c r="D81" s="907"/>
      <c r="E81" s="907"/>
      <c r="F81" s="907"/>
      <c r="G81" s="907"/>
      <c r="H81" s="907"/>
      <c r="I81" s="174"/>
      <c r="J81" s="169"/>
      <c r="K81" s="169"/>
      <c r="L81" s="169"/>
      <c r="M81" s="169"/>
    </row>
    <row r="82" spans="1:13" ht="33.75" customHeight="1">
      <c r="A82" s="907"/>
      <c r="B82" s="907"/>
      <c r="C82" s="907"/>
      <c r="D82" s="907"/>
      <c r="E82" s="907"/>
      <c r="F82" s="907"/>
      <c r="G82" s="907"/>
      <c r="H82" s="907"/>
      <c r="I82" s="174"/>
      <c r="J82" s="169"/>
      <c r="K82" s="169"/>
      <c r="L82" s="169"/>
      <c r="M82" s="169"/>
    </row>
    <row r="83" spans="1:13">
      <c r="A83" s="173"/>
      <c r="B83" s="174"/>
      <c r="C83" s="174"/>
      <c r="D83" s="174"/>
      <c r="E83" s="174"/>
      <c r="F83" s="174"/>
      <c r="G83" s="169"/>
      <c r="H83" s="169"/>
      <c r="I83" s="174"/>
      <c r="J83" s="169"/>
      <c r="K83" s="169"/>
      <c r="L83" s="169"/>
      <c r="M83" s="169"/>
    </row>
    <row r="84" spans="1:13">
      <c r="A84" s="173"/>
      <c r="B84" s="174"/>
      <c r="C84" s="174"/>
      <c r="D84" s="174"/>
      <c r="E84" s="174"/>
      <c r="F84" s="174"/>
      <c r="G84" s="169"/>
      <c r="H84" s="169"/>
      <c r="I84" s="174"/>
      <c r="J84" s="169"/>
      <c r="K84" s="169"/>
      <c r="L84" s="169"/>
      <c r="M84" s="169"/>
    </row>
    <row r="85" spans="1:13">
      <c r="A85" s="173"/>
      <c r="B85" s="174"/>
      <c r="C85" s="174"/>
      <c r="D85" s="174"/>
      <c r="E85" s="174"/>
      <c r="F85" s="174"/>
      <c r="G85" s="169"/>
      <c r="H85" s="169"/>
      <c r="I85" s="174"/>
      <c r="J85" s="169"/>
      <c r="K85" s="169"/>
      <c r="L85" s="169"/>
      <c r="M85" s="169"/>
    </row>
    <row r="86" spans="1:13">
      <c r="A86" s="173"/>
      <c r="B86" s="174"/>
      <c r="C86" s="174"/>
      <c r="D86" s="174"/>
      <c r="E86" s="174"/>
      <c r="F86" s="174"/>
      <c r="G86" s="169"/>
      <c r="H86" s="169"/>
      <c r="I86" s="174"/>
      <c r="J86" s="169"/>
      <c r="K86" s="169"/>
      <c r="L86" s="169"/>
      <c r="M86" s="169"/>
    </row>
    <row r="87" spans="1:13">
      <c r="A87" s="173"/>
      <c r="B87" s="174"/>
      <c r="C87" s="174"/>
      <c r="D87" s="174"/>
      <c r="E87" s="174"/>
      <c r="F87" s="174"/>
      <c r="G87" s="169"/>
      <c r="H87" s="169"/>
      <c r="I87" s="174"/>
      <c r="J87" s="169"/>
      <c r="K87" s="169"/>
      <c r="L87" s="169"/>
      <c r="M87" s="169"/>
    </row>
    <row r="88" spans="1:13">
      <c r="A88" s="173"/>
      <c r="B88" s="174"/>
      <c r="C88" s="174"/>
      <c r="D88" s="174"/>
      <c r="E88" s="174"/>
      <c r="F88" s="174"/>
      <c r="G88" s="169"/>
      <c r="H88" s="169"/>
      <c r="I88" s="174"/>
      <c r="J88" s="169"/>
      <c r="K88" s="169"/>
      <c r="L88" s="169"/>
      <c r="M88" s="169"/>
    </row>
    <row r="89" spans="1:13">
      <c r="A89" s="173"/>
      <c r="B89" s="174"/>
      <c r="C89" s="174"/>
      <c r="D89" s="174"/>
      <c r="E89" s="174"/>
      <c r="F89" s="174"/>
      <c r="G89" s="169"/>
      <c r="H89" s="169"/>
      <c r="I89" s="174"/>
      <c r="J89" s="169"/>
      <c r="K89" s="169"/>
      <c r="L89" s="169"/>
      <c r="M89" s="169"/>
    </row>
    <row r="90" spans="1:13">
      <c r="A90" s="173"/>
      <c r="B90" s="174"/>
      <c r="C90" s="174"/>
      <c r="D90" s="174"/>
      <c r="E90" s="174"/>
      <c r="F90" s="174"/>
      <c r="G90" s="169"/>
      <c r="H90" s="169"/>
      <c r="I90" s="174"/>
      <c r="J90" s="169"/>
      <c r="K90" s="169"/>
      <c r="L90" s="169"/>
      <c r="M90" s="169"/>
    </row>
    <row r="91" spans="1:13">
      <c r="A91" s="173"/>
      <c r="B91" s="174"/>
      <c r="C91" s="174"/>
      <c r="D91" s="174"/>
      <c r="E91" s="174"/>
      <c r="F91" s="174"/>
      <c r="G91" s="169"/>
      <c r="H91" s="169"/>
      <c r="I91" s="174"/>
      <c r="J91" s="169"/>
      <c r="K91" s="169"/>
      <c r="L91" s="169"/>
      <c r="M91" s="169"/>
    </row>
    <row r="92" spans="1:13">
      <c r="A92" s="173"/>
      <c r="B92" s="174"/>
      <c r="C92" s="174"/>
      <c r="D92" s="174"/>
      <c r="E92" s="174"/>
      <c r="F92" s="174"/>
      <c r="G92" s="169"/>
      <c r="H92" s="169"/>
      <c r="I92" s="174"/>
      <c r="J92" s="169"/>
      <c r="K92" s="169"/>
      <c r="L92" s="169"/>
      <c r="M92" s="169"/>
    </row>
    <row r="93" spans="1:13">
      <c r="A93" s="173"/>
      <c r="B93" s="174"/>
      <c r="C93" s="174"/>
      <c r="D93" s="174"/>
      <c r="E93" s="174"/>
      <c r="F93" s="174"/>
      <c r="G93" s="169"/>
      <c r="H93" s="169"/>
      <c r="I93" s="174"/>
      <c r="J93" s="169"/>
      <c r="K93" s="169"/>
      <c r="L93" s="169"/>
      <c r="M93" s="169"/>
    </row>
    <row r="94" spans="1:13">
      <c r="A94" s="173"/>
      <c r="B94" s="174"/>
      <c r="C94" s="174"/>
      <c r="D94" s="174"/>
      <c r="E94" s="174"/>
      <c r="F94" s="174"/>
      <c r="G94" s="169"/>
      <c r="H94" s="169"/>
      <c r="I94" s="174"/>
      <c r="J94" s="169"/>
      <c r="K94" s="169"/>
      <c r="L94" s="169"/>
      <c r="M94" s="169"/>
    </row>
    <row r="95" spans="1:13">
      <c r="A95" s="173"/>
      <c r="B95" s="174"/>
      <c r="C95" s="174"/>
      <c r="D95" s="174"/>
      <c r="E95" s="174"/>
      <c r="F95" s="174"/>
      <c r="G95" s="169"/>
      <c r="H95" s="169"/>
      <c r="I95" s="174"/>
      <c r="J95" s="169"/>
      <c r="K95" s="169"/>
      <c r="L95" s="169"/>
      <c r="M95" s="169"/>
    </row>
    <row r="96" spans="1:13">
      <c r="A96" s="173"/>
      <c r="B96" s="174"/>
      <c r="C96" s="174"/>
      <c r="D96" s="174"/>
      <c r="E96" s="174"/>
      <c r="F96" s="174"/>
      <c r="G96" s="169"/>
      <c r="H96" s="169"/>
      <c r="I96" s="174"/>
      <c r="J96" s="169"/>
      <c r="K96" s="169"/>
      <c r="L96" s="169"/>
      <c r="M96" s="169"/>
    </row>
    <row r="97" spans="1:13">
      <c r="A97" s="173"/>
      <c r="B97" s="174"/>
      <c r="C97" s="174"/>
      <c r="D97" s="174"/>
      <c r="E97" s="174"/>
      <c r="F97" s="174"/>
      <c r="G97" s="169"/>
      <c r="H97" s="169"/>
      <c r="I97" s="174"/>
      <c r="J97" s="169"/>
      <c r="K97" s="169"/>
      <c r="L97" s="169"/>
      <c r="M97" s="169"/>
    </row>
    <row r="98" spans="1:13">
      <c r="A98" s="173"/>
      <c r="B98" s="174"/>
      <c r="C98" s="174"/>
      <c r="D98" s="174"/>
      <c r="E98" s="174"/>
      <c r="F98" s="174"/>
      <c r="G98" s="169"/>
      <c r="H98" s="169"/>
      <c r="I98" s="174"/>
      <c r="J98" s="169"/>
      <c r="K98" s="169"/>
      <c r="L98" s="169"/>
      <c r="M98" s="169"/>
    </row>
    <row r="99" spans="1:13">
      <c r="A99" s="173"/>
      <c r="B99" s="174"/>
      <c r="C99" s="174"/>
      <c r="D99" s="174"/>
      <c r="E99" s="174"/>
      <c r="F99" s="174"/>
      <c r="G99" s="169"/>
      <c r="H99" s="169"/>
      <c r="I99" s="174"/>
      <c r="J99" s="169"/>
      <c r="K99" s="169"/>
      <c r="L99" s="169"/>
      <c r="M99" s="169"/>
    </row>
    <row r="100" spans="1:13">
      <c r="A100" s="173"/>
      <c r="B100" s="174"/>
      <c r="C100" s="174"/>
      <c r="D100" s="174"/>
      <c r="E100" s="174"/>
      <c r="F100" s="174"/>
      <c r="G100" s="169"/>
      <c r="H100" s="169"/>
      <c r="I100" s="174"/>
      <c r="J100" s="169"/>
      <c r="K100" s="169"/>
      <c r="L100" s="169"/>
      <c r="M100" s="169"/>
    </row>
    <row r="101" spans="1:13">
      <c r="A101" s="173"/>
      <c r="B101" s="174"/>
      <c r="C101" s="174"/>
      <c r="D101" s="174"/>
      <c r="E101" s="174"/>
      <c r="F101" s="174"/>
      <c r="G101" s="169"/>
      <c r="H101" s="169"/>
      <c r="I101" s="174"/>
      <c r="J101" s="169"/>
      <c r="K101" s="169"/>
      <c r="L101" s="169"/>
      <c r="M101" s="169"/>
    </row>
    <row r="102" spans="1:13">
      <c r="A102" s="173"/>
      <c r="B102" s="174"/>
      <c r="C102" s="174"/>
      <c r="D102" s="174"/>
      <c r="E102" s="174"/>
      <c r="F102" s="174"/>
      <c r="G102" s="169"/>
      <c r="H102" s="169"/>
      <c r="I102" s="174"/>
      <c r="J102" s="169"/>
      <c r="K102" s="169"/>
      <c r="L102" s="169"/>
      <c r="M102" s="169"/>
    </row>
    <row r="103" spans="1:13">
      <c r="A103" s="173"/>
      <c r="B103" s="174"/>
      <c r="C103" s="174"/>
      <c r="D103" s="174"/>
      <c r="E103" s="174"/>
      <c r="F103" s="174"/>
      <c r="G103" s="169"/>
      <c r="H103" s="169"/>
      <c r="I103" s="174"/>
      <c r="J103" s="169"/>
      <c r="K103" s="169"/>
      <c r="L103" s="169"/>
      <c r="M103" s="169"/>
    </row>
  </sheetData>
  <mergeCells count="11">
    <mergeCell ref="A75:C75"/>
    <mergeCell ref="G75:H75"/>
    <mergeCell ref="A81:H81"/>
    <mergeCell ref="A82:H82"/>
    <mergeCell ref="G1:H1"/>
    <mergeCell ref="G73:H73"/>
    <mergeCell ref="A1:C1"/>
    <mergeCell ref="G76:H76"/>
    <mergeCell ref="G77:H77"/>
    <mergeCell ref="G79:H79"/>
    <mergeCell ref="A2:C2"/>
  </mergeCells>
  <pageMargins left="0" right="0" top="0" bottom="0" header="0" footer="0"/>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Q77"/>
  <sheetViews>
    <sheetView tabSelected="1" workbookViewId="0">
      <selection activeCell="N14" sqref="N14"/>
    </sheetView>
  </sheetViews>
  <sheetFormatPr baseColWidth="10" defaultColWidth="8.6640625" defaultRowHeight="15"/>
  <cols>
    <col min="1" max="1" width="4.6640625" customWidth="1"/>
    <col min="2" max="2" width="27.5" customWidth="1"/>
    <col min="3" max="12" width="8.1640625" customWidth="1"/>
  </cols>
  <sheetData>
    <row r="1" spans="1:17">
      <c r="A1" s="918" t="s">
        <v>0</v>
      </c>
      <c r="B1" s="918"/>
      <c r="C1" s="918"/>
      <c r="D1" s="1"/>
      <c r="E1" s="1"/>
      <c r="F1" s="1"/>
      <c r="G1" s="1"/>
      <c r="H1" s="1"/>
      <c r="I1" s="1"/>
      <c r="J1" s="1"/>
      <c r="K1" s="917" t="s">
        <v>1</v>
      </c>
      <c r="L1" s="917"/>
    </row>
    <row r="2" spans="1:17">
      <c r="A2" s="896" t="s">
        <v>351</v>
      </c>
      <c r="B2" s="896"/>
      <c r="C2" s="896"/>
      <c r="D2" s="1"/>
      <c r="E2" s="1"/>
      <c r="F2" s="1"/>
      <c r="G2" s="1"/>
      <c r="H2" s="1"/>
      <c r="I2" s="1"/>
      <c r="J2" s="1"/>
      <c r="K2" s="2"/>
      <c r="L2" s="2"/>
    </row>
    <row r="3" spans="1:17" ht="27.75" customHeight="1">
      <c r="A3" s="897" t="s">
        <v>617</v>
      </c>
      <c r="B3" s="897"/>
      <c r="C3" s="897"/>
      <c r="D3" s="897"/>
      <c r="E3" s="897"/>
      <c r="F3" s="897"/>
      <c r="G3" s="897"/>
      <c r="H3" s="897"/>
      <c r="I3" s="897"/>
      <c r="J3" s="897"/>
      <c r="K3" s="897"/>
      <c r="L3" s="897"/>
    </row>
    <row r="4" spans="1:17" s="497" customFormat="1" ht="22.5" customHeight="1">
      <c r="A4" s="921" t="s">
        <v>546</v>
      </c>
      <c r="B4" s="921"/>
      <c r="C4" s="921"/>
      <c r="D4" s="921"/>
      <c r="E4" s="921"/>
      <c r="F4" s="921"/>
      <c r="G4" s="921"/>
      <c r="H4" s="921"/>
      <c r="I4" s="921"/>
      <c r="J4" s="921"/>
      <c r="K4" s="921"/>
      <c r="L4" s="921"/>
      <c r="M4" s="498"/>
      <c r="N4" s="496"/>
      <c r="O4" s="496"/>
      <c r="P4" s="496"/>
      <c r="Q4" s="496"/>
    </row>
    <row r="5" spans="1:17" ht="16" thickBot="1">
      <c r="A5" s="3"/>
      <c r="B5" s="3"/>
      <c r="C5" s="3"/>
      <c r="D5" s="3"/>
      <c r="E5" s="3"/>
      <c r="F5" s="3"/>
      <c r="G5" s="3"/>
      <c r="H5" s="3"/>
      <c r="I5" s="3"/>
      <c r="J5" s="3"/>
      <c r="K5" s="3"/>
      <c r="L5" s="4" t="s">
        <v>2</v>
      </c>
    </row>
    <row r="6" spans="1:17" ht="45" customHeight="1">
      <c r="A6" s="257" t="s">
        <v>3</v>
      </c>
      <c r="B6" s="258" t="s">
        <v>4</v>
      </c>
      <c r="C6" s="258" t="s">
        <v>5</v>
      </c>
      <c r="D6" s="258" t="s">
        <v>6</v>
      </c>
      <c r="E6" s="258" t="s">
        <v>7</v>
      </c>
      <c r="F6" s="258" t="s">
        <v>8</v>
      </c>
      <c r="G6" s="258" t="s">
        <v>9</v>
      </c>
      <c r="H6" s="258" t="s">
        <v>10</v>
      </c>
      <c r="I6" s="258" t="s">
        <v>11</v>
      </c>
      <c r="J6" s="258" t="s">
        <v>12</v>
      </c>
      <c r="K6" s="258" t="s">
        <v>13</v>
      </c>
      <c r="L6" s="259" t="s">
        <v>14</v>
      </c>
    </row>
    <row r="7" spans="1:17">
      <c r="A7" s="255"/>
      <c r="B7" s="260"/>
      <c r="C7" s="261"/>
      <c r="D7" s="261"/>
      <c r="E7" s="261"/>
      <c r="F7" s="261"/>
      <c r="G7" s="261"/>
      <c r="H7" s="261"/>
      <c r="I7" s="261"/>
      <c r="J7" s="261"/>
      <c r="K7" s="262"/>
      <c r="L7" s="263"/>
    </row>
    <row r="8" spans="1:17" ht="22.5" customHeight="1">
      <c r="A8" s="445" t="s">
        <v>17</v>
      </c>
      <c r="B8" s="446" t="s">
        <v>51</v>
      </c>
      <c r="C8" s="447"/>
      <c r="D8" s="448"/>
      <c r="E8" s="448"/>
      <c r="F8" s="448"/>
      <c r="G8" s="448"/>
      <c r="H8" s="448"/>
      <c r="I8" s="448"/>
      <c r="J8" s="448"/>
      <c r="K8" s="449"/>
      <c r="L8" s="450"/>
    </row>
    <row r="9" spans="1:17" ht="98">
      <c r="A9" s="264" t="s">
        <v>19</v>
      </c>
      <c r="B9" s="265" t="s">
        <v>807</v>
      </c>
      <c r="C9" s="183" t="s">
        <v>21</v>
      </c>
      <c r="D9" s="266">
        <f>SUM(D10:D12)</f>
        <v>0</v>
      </c>
      <c r="E9" s="266">
        <f>SUM(E10:E12)</f>
        <v>0</v>
      </c>
      <c r="F9" s="272">
        <f>SUM(F10:F13)</f>
        <v>0</v>
      </c>
      <c r="G9" s="266">
        <f>SUM(G10:G12)</f>
        <v>0</v>
      </c>
      <c r="H9" s="266">
        <f>SUM(H10:H12)</f>
        <v>0</v>
      </c>
      <c r="I9" s="266">
        <f>SUM(I10:I12)</f>
        <v>0</v>
      </c>
      <c r="J9" s="272">
        <f>SUM(J10:J13)</f>
        <v>0</v>
      </c>
      <c r="K9" s="272">
        <f>F9+J9</f>
        <v>0</v>
      </c>
      <c r="L9" s="219"/>
    </row>
    <row r="10" spans="1:17">
      <c r="A10" s="264"/>
      <c r="B10" s="215" t="s">
        <v>621</v>
      </c>
      <c r="C10" s="183" t="s">
        <v>21</v>
      </c>
      <c r="D10" s="266"/>
      <c r="E10" s="266"/>
      <c r="F10" s="266"/>
      <c r="G10" s="266"/>
      <c r="H10" s="266"/>
      <c r="I10" s="266"/>
      <c r="J10" s="266"/>
      <c r="K10" s="266">
        <f t="shared" ref="K10:K13" si="0">F10+J10</f>
        <v>0</v>
      </c>
      <c r="L10" s="219"/>
    </row>
    <row r="11" spans="1:17">
      <c r="A11" s="264"/>
      <c r="B11" s="215" t="s">
        <v>620</v>
      </c>
      <c r="C11" s="183" t="s">
        <v>21</v>
      </c>
      <c r="D11" s="266"/>
      <c r="E11" s="266"/>
      <c r="F11" s="266"/>
      <c r="G11" s="266"/>
      <c r="H11" s="266"/>
      <c r="I11" s="266"/>
      <c r="J11" s="266"/>
      <c r="K11" s="266">
        <f t="shared" si="0"/>
        <v>0</v>
      </c>
      <c r="L11" s="219"/>
    </row>
    <row r="12" spans="1:17">
      <c r="A12" s="264"/>
      <c r="B12" s="215" t="s">
        <v>619</v>
      </c>
      <c r="C12" s="183" t="s">
        <v>21</v>
      </c>
      <c r="D12" s="266"/>
      <c r="E12" s="266"/>
      <c r="F12" s="266"/>
      <c r="G12" s="266"/>
      <c r="H12" s="266"/>
      <c r="I12" s="266"/>
      <c r="J12" s="266"/>
      <c r="K12" s="266">
        <f t="shared" si="0"/>
        <v>0</v>
      </c>
      <c r="L12" s="219"/>
    </row>
    <row r="13" spans="1:17">
      <c r="A13" s="264"/>
      <c r="B13" s="215" t="s">
        <v>618</v>
      </c>
      <c r="C13" s="183" t="s">
        <v>21</v>
      </c>
      <c r="D13" s="266"/>
      <c r="E13" s="266"/>
      <c r="F13" s="266"/>
      <c r="G13" s="266"/>
      <c r="H13" s="266"/>
      <c r="I13" s="266"/>
      <c r="J13" s="266"/>
      <c r="K13" s="266">
        <f t="shared" si="0"/>
        <v>0</v>
      </c>
      <c r="L13" s="219"/>
    </row>
    <row r="14" spans="1:17" ht="70">
      <c r="A14" s="267" t="s">
        <v>28</v>
      </c>
      <c r="B14" s="265" t="s">
        <v>622</v>
      </c>
      <c r="C14" s="183"/>
      <c r="D14" s="266">
        <f>SUM(D15:D17)</f>
        <v>0</v>
      </c>
      <c r="E14" s="266">
        <f>SUM(E15:E17)</f>
        <v>0</v>
      </c>
      <c r="F14" s="266">
        <f>SUM(F15:F18)</f>
        <v>0</v>
      </c>
      <c r="G14" s="266">
        <f>SUM(G15:G17)</f>
        <v>0</v>
      </c>
      <c r="H14" s="266">
        <f>SUM(H15:H17)</f>
        <v>0</v>
      </c>
      <c r="I14" s="266">
        <f>SUM(I15:I17)</f>
        <v>0</v>
      </c>
      <c r="J14" s="266">
        <f>SUM(J15:J18)</f>
        <v>0</v>
      </c>
      <c r="K14" s="266">
        <f t="shared" ref="K14:K23" si="1">SUM(D14:J14)</f>
        <v>0</v>
      </c>
      <c r="L14" s="219"/>
    </row>
    <row r="15" spans="1:17">
      <c r="A15" s="264"/>
      <c r="B15" s="215" t="s">
        <v>621</v>
      </c>
      <c r="C15" s="183" t="s">
        <v>21</v>
      </c>
      <c r="D15" s="266"/>
      <c r="E15" s="266"/>
      <c r="F15" s="266"/>
      <c r="G15" s="266"/>
      <c r="H15" s="266"/>
      <c r="I15" s="266"/>
      <c r="J15" s="266"/>
      <c r="K15" s="266">
        <f t="shared" si="1"/>
        <v>0</v>
      </c>
      <c r="L15" s="219"/>
    </row>
    <row r="16" spans="1:17">
      <c r="A16" s="264"/>
      <c r="B16" s="215" t="s">
        <v>620</v>
      </c>
      <c r="C16" s="183" t="s">
        <v>21</v>
      </c>
      <c r="D16" s="266"/>
      <c r="E16" s="266"/>
      <c r="F16" s="266"/>
      <c r="G16" s="266"/>
      <c r="H16" s="266"/>
      <c r="I16" s="266"/>
      <c r="J16" s="266"/>
      <c r="K16" s="266">
        <f t="shared" si="1"/>
        <v>0</v>
      </c>
      <c r="L16" s="219"/>
    </row>
    <row r="17" spans="1:12">
      <c r="A17" s="264"/>
      <c r="B17" s="215" t="s">
        <v>619</v>
      </c>
      <c r="C17" s="183" t="s">
        <v>21</v>
      </c>
      <c r="D17" s="266"/>
      <c r="E17" s="266"/>
      <c r="F17" s="266"/>
      <c r="G17" s="266"/>
      <c r="H17" s="266"/>
      <c r="I17" s="266"/>
      <c r="J17" s="266"/>
      <c r="K17" s="266">
        <f t="shared" si="1"/>
        <v>0</v>
      </c>
      <c r="L17" s="219"/>
    </row>
    <row r="18" spans="1:12">
      <c r="A18" s="264"/>
      <c r="B18" s="215" t="s">
        <v>618</v>
      </c>
      <c r="C18" s="183" t="s">
        <v>21</v>
      </c>
      <c r="D18" s="266"/>
      <c r="E18" s="266"/>
      <c r="F18" s="266"/>
      <c r="G18" s="266"/>
      <c r="H18" s="266"/>
      <c r="I18" s="266"/>
      <c r="J18" s="266"/>
      <c r="K18" s="266"/>
      <c r="L18" s="219"/>
    </row>
    <row r="19" spans="1:12" ht="56">
      <c r="A19" s="267" t="s">
        <v>30</v>
      </c>
      <c r="B19" s="268" t="s">
        <v>623</v>
      </c>
      <c r="C19" s="183" t="s">
        <v>21</v>
      </c>
      <c r="D19" s="266"/>
      <c r="E19" s="266"/>
      <c r="F19" s="266"/>
      <c r="G19" s="266"/>
      <c r="H19" s="266"/>
      <c r="I19" s="266"/>
      <c r="J19" s="266"/>
      <c r="K19" s="266">
        <f t="shared" si="1"/>
        <v>0</v>
      </c>
      <c r="L19" s="219"/>
    </row>
    <row r="20" spans="1:12">
      <c r="A20" s="267"/>
      <c r="B20" s="215" t="s">
        <v>624</v>
      </c>
      <c r="C20" s="183"/>
      <c r="D20" s="266"/>
      <c r="E20" s="266"/>
      <c r="F20" s="266"/>
      <c r="G20" s="266"/>
      <c r="H20" s="266"/>
      <c r="I20" s="266"/>
      <c r="J20" s="266"/>
      <c r="K20" s="266">
        <f t="shared" si="1"/>
        <v>0</v>
      </c>
      <c r="L20" s="219"/>
    </row>
    <row r="21" spans="1:12" ht="84">
      <c r="A21" s="267" t="s">
        <v>32</v>
      </c>
      <c r="B21" s="265" t="s">
        <v>808</v>
      </c>
      <c r="C21" s="269" t="s">
        <v>21</v>
      </c>
      <c r="D21" s="270">
        <f>SUM(D22:D24)</f>
        <v>0</v>
      </c>
      <c r="E21" s="270">
        <f>SUM(E22:E24)</f>
        <v>0</v>
      </c>
      <c r="F21" s="270">
        <f>SUM(F22:F25)</f>
        <v>0</v>
      </c>
      <c r="G21" s="270">
        <f>SUM(G22:G24)</f>
        <v>0</v>
      </c>
      <c r="H21" s="270">
        <f>SUM(H22:H24)</f>
        <v>0</v>
      </c>
      <c r="I21" s="270">
        <f>SUM(I22:I24)</f>
        <v>0</v>
      </c>
      <c r="J21" s="270">
        <f>SUM(J22:J25)</f>
        <v>0</v>
      </c>
      <c r="K21" s="270">
        <f>F21+J21</f>
        <v>0</v>
      </c>
      <c r="L21" s="271"/>
    </row>
    <row r="22" spans="1:12">
      <c r="A22" s="264"/>
      <c r="B22" s="215" t="s">
        <v>620</v>
      </c>
      <c r="C22" s="183" t="s">
        <v>21</v>
      </c>
      <c r="D22" s="266"/>
      <c r="E22" s="266"/>
      <c r="F22" s="266"/>
      <c r="G22" s="266"/>
      <c r="H22" s="266"/>
      <c r="I22" s="266"/>
      <c r="J22" s="266"/>
      <c r="K22" s="266"/>
      <c r="L22" s="219"/>
    </row>
    <row r="23" spans="1:12" s="72" customFormat="1" ht="36.5" customHeight="1">
      <c r="A23" s="264"/>
      <c r="B23" s="215" t="s">
        <v>619</v>
      </c>
      <c r="C23" s="183" t="s">
        <v>21</v>
      </c>
      <c r="D23" s="266"/>
      <c r="E23" s="266"/>
      <c r="F23" s="266"/>
      <c r="G23" s="266"/>
      <c r="H23" s="266"/>
      <c r="I23" s="266"/>
      <c r="J23" s="266"/>
      <c r="K23" s="266">
        <f t="shared" si="1"/>
        <v>0</v>
      </c>
      <c r="L23" s="219"/>
    </row>
    <row r="24" spans="1:12">
      <c r="A24" s="264"/>
      <c r="B24" s="215" t="s">
        <v>618</v>
      </c>
      <c r="C24" s="183" t="s">
        <v>21</v>
      </c>
      <c r="D24" s="266"/>
      <c r="E24" s="266"/>
      <c r="F24" s="266"/>
      <c r="G24" s="266"/>
      <c r="H24" s="266"/>
      <c r="I24" s="266"/>
      <c r="J24" s="266"/>
      <c r="K24" s="266">
        <f>F24+J24</f>
        <v>0</v>
      </c>
      <c r="L24" s="219"/>
    </row>
    <row r="25" spans="1:12">
      <c r="A25" s="264"/>
      <c r="B25" s="215" t="s">
        <v>624</v>
      </c>
      <c r="C25" s="183" t="s">
        <v>21</v>
      </c>
      <c r="D25" s="266"/>
      <c r="E25" s="266"/>
      <c r="F25" s="266"/>
      <c r="G25" s="266"/>
      <c r="H25" s="266"/>
      <c r="I25" s="266"/>
      <c r="J25" s="266"/>
      <c r="K25" s="266">
        <f>F25+J25</f>
        <v>0</v>
      </c>
      <c r="L25" s="219"/>
    </row>
    <row r="26" spans="1:12" ht="48" customHeight="1">
      <c r="A26" s="445" t="s">
        <v>38</v>
      </c>
      <c r="B26" s="446" t="s">
        <v>629</v>
      </c>
      <c r="C26" s="447"/>
      <c r="D26" s="448"/>
      <c r="E26" s="448"/>
      <c r="F26" s="448"/>
      <c r="G26" s="448"/>
      <c r="H26" s="448"/>
      <c r="I26" s="448"/>
      <c r="J26" s="448"/>
      <c r="K26" s="449"/>
      <c r="L26" s="450"/>
    </row>
    <row r="27" spans="1:12" ht="98">
      <c r="A27" s="264" t="s">
        <v>19</v>
      </c>
      <c r="B27" s="265" t="s">
        <v>807</v>
      </c>
      <c r="C27" s="183" t="s">
        <v>21</v>
      </c>
      <c r="D27" s="266">
        <f t="shared" ref="D27:J27" si="2">SUM(D28:D31)</f>
        <v>0</v>
      </c>
      <c r="E27" s="266">
        <f t="shared" si="2"/>
        <v>0</v>
      </c>
      <c r="F27" s="266">
        <f t="shared" si="2"/>
        <v>0</v>
      </c>
      <c r="G27" s="266">
        <f t="shared" si="2"/>
        <v>0</v>
      </c>
      <c r="H27" s="266">
        <f t="shared" si="2"/>
        <v>0</v>
      </c>
      <c r="I27" s="266">
        <f t="shared" si="2"/>
        <v>0</v>
      </c>
      <c r="J27" s="266">
        <f t="shared" si="2"/>
        <v>0</v>
      </c>
      <c r="K27" s="266"/>
      <c r="L27" s="219"/>
    </row>
    <row r="28" spans="1:12" ht="28">
      <c r="A28" s="264"/>
      <c r="B28" s="215" t="s">
        <v>626</v>
      </c>
      <c r="C28" s="183" t="s">
        <v>21</v>
      </c>
      <c r="D28" s="266"/>
      <c r="E28" s="266"/>
      <c r="F28" s="266"/>
      <c r="G28" s="266"/>
      <c r="H28" s="266"/>
      <c r="I28" s="266"/>
      <c r="J28" s="266"/>
      <c r="K28" s="266"/>
      <c r="L28" s="219"/>
    </row>
    <row r="29" spans="1:12" ht="42">
      <c r="A29" s="264"/>
      <c r="B29" s="215" t="s">
        <v>627</v>
      </c>
      <c r="C29" s="183" t="s">
        <v>21</v>
      </c>
      <c r="D29" s="266"/>
      <c r="E29" s="266"/>
      <c r="F29" s="266"/>
      <c r="G29" s="266"/>
      <c r="H29" s="266"/>
      <c r="I29" s="266"/>
      <c r="J29" s="266"/>
      <c r="K29" s="266"/>
      <c r="L29" s="219"/>
    </row>
    <row r="30" spans="1:12" ht="42">
      <c r="A30" s="264"/>
      <c r="B30" s="215" t="s">
        <v>628</v>
      </c>
      <c r="C30" s="183" t="s">
        <v>21</v>
      </c>
      <c r="D30" s="266"/>
      <c r="E30" s="266"/>
      <c r="F30" s="266"/>
      <c r="G30" s="266"/>
      <c r="H30" s="266"/>
      <c r="I30" s="266"/>
      <c r="J30" s="266"/>
      <c r="K30" s="266"/>
      <c r="L30" s="219"/>
    </row>
    <row r="31" spans="1:12" ht="28">
      <c r="A31" s="264"/>
      <c r="B31" s="215" t="s">
        <v>630</v>
      </c>
      <c r="C31" s="183" t="s">
        <v>21</v>
      </c>
      <c r="D31" s="266"/>
      <c r="E31" s="266"/>
      <c r="F31" s="266"/>
      <c r="G31" s="266"/>
      <c r="H31" s="266"/>
      <c r="I31" s="266"/>
      <c r="J31" s="266"/>
      <c r="K31" s="266"/>
      <c r="L31" s="219"/>
    </row>
    <row r="32" spans="1:12" ht="84">
      <c r="A32" s="267" t="s">
        <v>28</v>
      </c>
      <c r="B32" s="265" t="s">
        <v>631</v>
      </c>
      <c r="C32" s="183"/>
      <c r="D32" s="266">
        <f t="shared" ref="D32:J32" si="3">SUM(D33:D36)</f>
        <v>0</v>
      </c>
      <c r="E32" s="266">
        <f t="shared" si="3"/>
        <v>0</v>
      </c>
      <c r="F32" s="266">
        <f t="shared" si="3"/>
        <v>0</v>
      </c>
      <c r="G32" s="266">
        <f t="shared" si="3"/>
        <v>0</v>
      </c>
      <c r="H32" s="266">
        <f t="shared" si="3"/>
        <v>0</v>
      </c>
      <c r="I32" s="266">
        <f t="shared" si="3"/>
        <v>0</v>
      </c>
      <c r="J32" s="266">
        <f t="shared" si="3"/>
        <v>0</v>
      </c>
      <c r="K32" s="266">
        <f t="shared" ref="K32:K39" si="4">SUM(D32:J32)</f>
        <v>0</v>
      </c>
      <c r="L32" s="219"/>
    </row>
    <row r="33" spans="1:12" ht="28">
      <c r="A33" s="264"/>
      <c r="B33" s="215" t="s">
        <v>626</v>
      </c>
      <c r="C33" s="183" t="s">
        <v>21</v>
      </c>
      <c r="D33" s="266"/>
      <c r="E33" s="266"/>
      <c r="F33" s="266"/>
      <c r="G33" s="266"/>
      <c r="H33" s="266"/>
      <c r="I33" s="266"/>
      <c r="J33" s="266"/>
      <c r="K33" s="266"/>
      <c r="L33" s="219"/>
    </row>
    <row r="34" spans="1:12" ht="42">
      <c r="A34" s="264"/>
      <c r="B34" s="215" t="s">
        <v>627</v>
      </c>
      <c r="C34" s="183" t="s">
        <v>21</v>
      </c>
      <c r="D34" s="266"/>
      <c r="E34" s="266"/>
      <c r="F34" s="266"/>
      <c r="G34" s="266"/>
      <c r="H34" s="266"/>
      <c r="I34" s="266"/>
      <c r="J34" s="266"/>
      <c r="K34" s="266"/>
      <c r="L34" s="219"/>
    </row>
    <row r="35" spans="1:12" ht="42">
      <c r="A35" s="264"/>
      <c r="B35" s="215" t="s">
        <v>628</v>
      </c>
      <c r="C35" s="183" t="s">
        <v>21</v>
      </c>
      <c r="D35" s="266"/>
      <c r="E35" s="266"/>
      <c r="F35" s="266"/>
      <c r="G35" s="266"/>
      <c r="H35" s="266"/>
      <c r="I35" s="266"/>
      <c r="J35" s="266"/>
      <c r="K35" s="266"/>
      <c r="L35" s="219"/>
    </row>
    <row r="36" spans="1:12" ht="28">
      <c r="A36" s="264"/>
      <c r="B36" s="215" t="s">
        <v>630</v>
      </c>
      <c r="C36" s="183" t="s">
        <v>21</v>
      </c>
      <c r="D36" s="266"/>
      <c r="E36" s="266"/>
      <c r="F36" s="266"/>
      <c r="G36" s="266"/>
      <c r="H36" s="266"/>
      <c r="I36" s="266"/>
      <c r="J36" s="266"/>
      <c r="K36" s="266"/>
      <c r="L36" s="219"/>
    </row>
    <row r="37" spans="1:12" ht="56">
      <c r="A37" s="267" t="s">
        <v>30</v>
      </c>
      <c r="B37" s="268" t="s">
        <v>587</v>
      </c>
      <c r="C37" s="183" t="s">
        <v>21</v>
      </c>
      <c r="D37" s="266"/>
      <c r="E37" s="266"/>
      <c r="F37" s="266"/>
      <c r="G37" s="266"/>
      <c r="H37" s="266"/>
      <c r="I37" s="266"/>
      <c r="J37" s="266"/>
      <c r="K37" s="266"/>
      <c r="L37" s="219"/>
    </row>
    <row r="38" spans="1:12" ht="28">
      <c r="A38" s="267"/>
      <c r="B38" s="215" t="s">
        <v>632</v>
      </c>
      <c r="C38" s="183"/>
      <c r="D38" s="266"/>
      <c r="E38" s="266"/>
      <c r="F38" s="266"/>
      <c r="G38" s="266"/>
      <c r="H38" s="266"/>
      <c r="I38" s="266"/>
      <c r="J38" s="266"/>
      <c r="K38" s="266"/>
      <c r="L38" s="219"/>
    </row>
    <row r="39" spans="1:12" ht="70">
      <c r="A39" s="267" t="s">
        <v>32</v>
      </c>
      <c r="B39" s="265" t="s">
        <v>625</v>
      </c>
      <c r="C39" s="269" t="s">
        <v>21</v>
      </c>
      <c r="D39" s="270">
        <f t="shared" ref="D39:J39" si="5">SUM(D40:D43)</f>
        <v>0</v>
      </c>
      <c r="E39" s="270">
        <f t="shared" si="5"/>
        <v>0</v>
      </c>
      <c r="F39" s="270">
        <f t="shared" si="5"/>
        <v>0</v>
      </c>
      <c r="G39" s="270">
        <f t="shared" si="5"/>
        <v>0</v>
      </c>
      <c r="H39" s="270">
        <f t="shared" si="5"/>
        <v>0</v>
      </c>
      <c r="I39" s="270">
        <f t="shared" si="5"/>
        <v>0</v>
      </c>
      <c r="J39" s="270">
        <f t="shared" si="5"/>
        <v>0</v>
      </c>
      <c r="K39" s="270">
        <f t="shared" si="4"/>
        <v>0</v>
      </c>
      <c r="L39" s="271"/>
    </row>
    <row r="40" spans="1:12" ht="42">
      <c r="A40" s="264"/>
      <c r="B40" s="215" t="s">
        <v>627</v>
      </c>
      <c r="C40" s="183" t="s">
        <v>21</v>
      </c>
      <c r="D40" s="266"/>
      <c r="E40" s="266"/>
      <c r="F40" s="266"/>
      <c r="G40" s="266"/>
      <c r="H40" s="266"/>
      <c r="I40" s="266"/>
      <c r="J40" s="266"/>
      <c r="K40" s="266"/>
      <c r="L40" s="219"/>
    </row>
    <row r="41" spans="1:12" ht="42">
      <c r="A41" s="264"/>
      <c r="B41" s="215" t="s">
        <v>628</v>
      </c>
      <c r="C41" s="183" t="s">
        <v>21</v>
      </c>
      <c r="D41" s="266"/>
      <c r="E41" s="266"/>
      <c r="F41" s="266"/>
      <c r="G41" s="266"/>
      <c r="H41" s="266"/>
      <c r="I41" s="266"/>
      <c r="J41" s="266"/>
      <c r="K41" s="266"/>
      <c r="L41" s="219"/>
    </row>
    <row r="42" spans="1:12" ht="28">
      <c r="A42" s="264"/>
      <c r="B42" s="215" t="s">
        <v>630</v>
      </c>
      <c r="C42" s="183" t="s">
        <v>21</v>
      </c>
      <c r="D42" s="266"/>
      <c r="E42" s="266"/>
      <c r="F42" s="266"/>
      <c r="G42" s="266"/>
      <c r="H42" s="266"/>
      <c r="I42" s="266"/>
      <c r="J42" s="266"/>
      <c r="K42" s="266"/>
      <c r="L42" s="219"/>
    </row>
    <row r="43" spans="1:12" ht="28">
      <c r="A43" s="264"/>
      <c r="B43" s="215" t="s">
        <v>632</v>
      </c>
      <c r="C43" s="183" t="s">
        <v>21</v>
      </c>
      <c r="D43" s="266"/>
      <c r="E43" s="266"/>
      <c r="F43" s="266"/>
      <c r="G43" s="266"/>
      <c r="H43" s="266"/>
      <c r="I43" s="266"/>
      <c r="J43" s="266"/>
      <c r="K43" s="266"/>
      <c r="L43" s="219"/>
    </row>
    <row r="44" spans="1:12" ht="20.25" customHeight="1">
      <c r="A44" s="445" t="s">
        <v>81</v>
      </c>
      <c r="B44" s="446" t="s">
        <v>352</v>
      </c>
      <c r="C44" s="447"/>
      <c r="D44" s="448"/>
      <c r="E44" s="448"/>
      <c r="F44" s="448"/>
      <c r="G44" s="448"/>
      <c r="H44" s="448"/>
      <c r="I44" s="448"/>
      <c r="J44" s="448"/>
      <c r="K44" s="449"/>
      <c r="L44" s="450"/>
    </row>
    <row r="45" spans="1:12" ht="84">
      <c r="A45" s="264" t="s">
        <v>19</v>
      </c>
      <c r="B45" s="265" t="s">
        <v>20</v>
      </c>
      <c r="C45" s="183" t="s">
        <v>21</v>
      </c>
      <c r="D45" s="266">
        <f>SUM(D46:D50)</f>
        <v>0</v>
      </c>
      <c r="E45" s="266">
        <f t="shared" ref="E45:J45" si="6">SUM(E46:E50)</f>
        <v>0</v>
      </c>
      <c r="F45" s="266">
        <f t="shared" si="6"/>
        <v>0</v>
      </c>
      <c r="G45" s="266">
        <f t="shared" si="6"/>
        <v>0</v>
      </c>
      <c r="H45" s="266">
        <f t="shared" si="6"/>
        <v>0</v>
      </c>
      <c r="I45" s="266">
        <f t="shared" si="6"/>
        <v>0</v>
      </c>
      <c r="J45" s="266">
        <f t="shared" si="6"/>
        <v>0</v>
      </c>
      <c r="K45" s="266">
        <f t="shared" ref="K45:K61" si="7">SUM(D45:J45)</f>
        <v>0</v>
      </c>
      <c r="L45" s="219"/>
    </row>
    <row r="46" spans="1:12">
      <c r="A46" s="264"/>
      <c r="B46" s="215" t="s">
        <v>22</v>
      </c>
      <c r="C46" s="183" t="s">
        <v>21</v>
      </c>
      <c r="D46" s="266"/>
      <c r="E46" s="266"/>
      <c r="F46" s="266"/>
      <c r="G46" s="266"/>
      <c r="H46" s="266"/>
      <c r="I46" s="266"/>
      <c r="J46" s="266"/>
      <c r="K46" s="266">
        <f t="shared" si="7"/>
        <v>0</v>
      </c>
      <c r="L46" s="219"/>
    </row>
    <row r="47" spans="1:12">
      <c r="A47" s="264"/>
      <c r="B47" s="215" t="s">
        <v>23</v>
      </c>
      <c r="C47" s="183" t="s">
        <v>21</v>
      </c>
      <c r="D47" s="266"/>
      <c r="E47" s="266"/>
      <c r="F47" s="266"/>
      <c r="G47" s="266"/>
      <c r="H47" s="266"/>
      <c r="I47" s="266"/>
      <c r="J47" s="266"/>
      <c r="K47" s="266">
        <f t="shared" si="7"/>
        <v>0</v>
      </c>
      <c r="L47" s="219"/>
    </row>
    <row r="48" spans="1:12">
      <c r="A48" s="264"/>
      <c r="B48" s="215" t="s">
        <v>34</v>
      </c>
      <c r="C48" s="183" t="s">
        <v>21</v>
      </c>
      <c r="D48" s="266"/>
      <c r="E48" s="266"/>
      <c r="F48" s="266"/>
      <c r="G48" s="266"/>
      <c r="H48" s="266"/>
      <c r="I48" s="266"/>
      <c r="J48" s="266"/>
      <c r="K48" s="266">
        <f t="shared" si="7"/>
        <v>0</v>
      </c>
      <c r="L48" s="219"/>
    </row>
    <row r="49" spans="1:12">
      <c r="A49" s="264"/>
      <c r="B49" s="215" t="s">
        <v>35</v>
      </c>
      <c r="C49" s="183" t="s">
        <v>21</v>
      </c>
      <c r="D49" s="266"/>
      <c r="E49" s="266"/>
      <c r="F49" s="266"/>
      <c r="G49" s="266"/>
      <c r="H49" s="266"/>
      <c r="I49" s="266"/>
      <c r="J49" s="266"/>
      <c r="K49" s="266">
        <f t="shared" si="7"/>
        <v>0</v>
      </c>
      <c r="L49" s="219"/>
    </row>
    <row r="50" spans="1:12">
      <c r="A50" s="264"/>
      <c r="B50" s="215" t="s">
        <v>36</v>
      </c>
      <c r="C50" s="183" t="s">
        <v>21</v>
      </c>
      <c r="D50" s="266"/>
      <c r="E50" s="266"/>
      <c r="F50" s="266"/>
      <c r="G50" s="266"/>
      <c r="H50" s="266"/>
      <c r="I50" s="266"/>
      <c r="J50" s="266"/>
      <c r="K50" s="266">
        <f t="shared" si="7"/>
        <v>0</v>
      </c>
      <c r="L50" s="219"/>
    </row>
    <row r="51" spans="1:12">
      <c r="A51" s="264"/>
      <c r="B51" s="215" t="s">
        <v>37</v>
      </c>
      <c r="C51" s="183"/>
      <c r="D51" s="266"/>
      <c r="E51" s="266"/>
      <c r="F51" s="266"/>
      <c r="G51" s="266"/>
      <c r="H51" s="266"/>
      <c r="I51" s="266"/>
      <c r="J51" s="266"/>
      <c r="K51" s="266">
        <v>0</v>
      </c>
      <c r="L51" s="219"/>
    </row>
    <row r="52" spans="1:12" ht="70">
      <c r="A52" s="267" t="s">
        <v>28</v>
      </c>
      <c r="B52" s="265" t="s">
        <v>29</v>
      </c>
      <c r="C52" s="183"/>
      <c r="D52" s="266">
        <f>SUM(D53:D57)</f>
        <v>0</v>
      </c>
      <c r="E52" s="266">
        <f t="shared" ref="E52:J52" si="8">SUM(E53:E57)</f>
        <v>0</v>
      </c>
      <c r="F52" s="266">
        <f t="shared" si="8"/>
        <v>0</v>
      </c>
      <c r="G52" s="266">
        <f t="shared" si="8"/>
        <v>0</v>
      </c>
      <c r="H52" s="266">
        <f t="shared" si="8"/>
        <v>0</v>
      </c>
      <c r="I52" s="266">
        <f t="shared" si="8"/>
        <v>0</v>
      </c>
      <c r="J52" s="266">
        <f t="shared" si="8"/>
        <v>0</v>
      </c>
      <c r="K52" s="266">
        <f t="shared" si="7"/>
        <v>0</v>
      </c>
      <c r="L52" s="219"/>
    </row>
    <row r="53" spans="1:12">
      <c r="A53" s="264"/>
      <c r="B53" s="215" t="s">
        <v>22</v>
      </c>
      <c r="C53" s="183" t="s">
        <v>21</v>
      </c>
      <c r="D53" s="266"/>
      <c r="E53" s="266"/>
      <c r="F53" s="266"/>
      <c r="G53" s="266"/>
      <c r="H53" s="266"/>
      <c r="I53" s="266"/>
      <c r="J53" s="266"/>
      <c r="K53" s="266"/>
      <c r="L53" s="219"/>
    </row>
    <row r="54" spans="1:12">
      <c r="A54" s="264"/>
      <c r="B54" s="215" t="s">
        <v>23</v>
      </c>
      <c r="C54" s="183" t="s">
        <v>21</v>
      </c>
      <c r="D54" s="266"/>
      <c r="E54" s="266"/>
      <c r="F54" s="266"/>
      <c r="G54" s="266"/>
      <c r="H54" s="266"/>
      <c r="I54" s="266"/>
      <c r="J54" s="266"/>
      <c r="K54" s="266"/>
      <c r="L54" s="219"/>
    </row>
    <row r="55" spans="1:12">
      <c r="A55" s="264"/>
      <c r="B55" s="215" t="s">
        <v>34</v>
      </c>
      <c r="C55" s="183" t="s">
        <v>21</v>
      </c>
      <c r="D55" s="266"/>
      <c r="E55" s="266"/>
      <c r="F55" s="266"/>
      <c r="G55" s="266"/>
      <c r="H55" s="266"/>
      <c r="I55" s="266"/>
      <c r="J55" s="266"/>
      <c r="K55" s="266">
        <f t="shared" si="7"/>
        <v>0</v>
      </c>
      <c r="L55" s="219"/>
    </row>
    <row r="56" spans="1:12">
      <c r="A56" s="264"/>
      <c r="B56" s="215" t="s">
        <v>35</v>
      </c>
      <c r="C56" s="183" t="s">
        <v>21</v>
      </c>
      <c r="D56" s="266"/>
      <c r="E56" s="266"/>
      <c r="F56" s="266"/>
      <c r="G56" s="266"/>
      <c r="H56" s="266"/>
      <c r="I56" s="266"/>
      <c r="J56" s="266"/>
      <c r="K56" s="266"/>
      <c r="L56" s="219"/>
    </row>
    <row r="57" spans="1:12">
      <c r="A57" s="264"/>
      <c r="B57" s="215" t="s">
        <v>36</v>
      </c>
      <c r="C57" s="183" t="s">
        <v>21</v>
      </c>
      <c r="D57" s="266"/>
      <c r="E57" s="266"/>
      <c r="F57" s="266"/>
      <c r="G57" s="266"/>
      <c r="H57" s="266"/>
      <c r="I57" s="266"/>
      <c r="J57" s="266"/>
      <c r="K57" s="266"/>
      <c r="L57" s="219"/>
    </row>
    <row r="58" spans="1:12">
      <c r="A58" s="264"/>
      <c r="B58" s="215" t="s">
        <v>37</v>
      </c>
      <c r="C58" s="183"/>
      <c r="D58" s="266"/>
      <c r="E58" s="266"/>
      <c r="F58" s="266"/>
      <c r="G58" s="266"/>
      <c r="H58" s="266"/>
      <c r="I58" s="266"/>
      <c r="J58" s="266"/>
      <c r="K58" s="266"/>
      <c r="L58" s="219"/>
    </row>
    <row r="59" spans="1:12" ht="56">
      <c r="A59" s="267" t="s">
        <v>30</v>
      </c>
      <c r="B59" s="268" t="s">
        <v>31</v>
      </c>
      <c r="C59" s="183" t="s">
        <v>21</v>
      </c>
      <c r="D59" s="266">
        <f>SUM(D60)</f>
        <v>0</v>
      </c>
      <c r="E59" s="266">
        <f t="shared" ref="E59:K59" si="9">SUM(E60)</f>
        <v>0</v>
      </c>
      <c r="F59" s="266">
        <f t="shared" si="9"/>
        <v>0</v>
      </c>
      <c r="G59" s="266">
        <f t="shared" si="9"/>
        <v>0</v>
      </c>
      <c r="H59" s="266">
        <f t="shared" si="9"/>
        <v>0</v>
      </c>
      <c r="I59" s="266">
        <f t="shared" si="9"/>
        <v>0</v>
      </c>
      <c r="J59" s="266">
        <f t="shared" si="9"/>
        <v>0</v>
      </c>
      <c r="K59" s="266">
        <f t="shared" si="9"/>
        <v>0</v>
      </c>
      <c r="L59" s="219"/>
    </row>
    <row r="60" spans="1:12">
      <c r="A60" s="267"/>
      <c r="B60" s="215" t="s">
        <v>307</v>
      </c>
      <c r="C60" s="183"/>
      <c r="D60" s="266"/>
      <c r="E60" s="266"/>
      <c r="F60" s="266"/>
      <c r="G60" s="266"/>
      <c r="H60" s="266"/>
      <c r="I60" s="266"/>
      <c r="J60" s="266"/>
      <c r="K60" s="266">
        <f t="shared" si="7"/>
        <v>0</v>
      </c>
      <c r="L60" s="219"/>
    </row>
    <row r="61" spans="1:12" ht="70">
      <c r="A61" s="267" t="s">
        <v>32</v>
      </c>
      <c r="B61" s="265" t="s">
        <v>33</v>
      </c>
      <c r="C61" s="269" t="s">
        <v>21</v>
      </c>
      <c r="D61" s="270">
        <f>SUM(D62:D67)</f>
        <v>0</v>
      </c>
      <c r="E61" s="270">
        <f t="shared" ref="E61" si="10">SUM(E62:E67)</f>
        <v>0</v>
      </c>
      <c r="F61" s="270">
        <f>SUM(F62:F68)</f>
        <v>0</v>
      </c>
      <c r="G61" s="270">
        <f t="shared" ref="G61:J61" si="11">SUM(G62:G67)</f>
        <v>0</v>
      </c>
      <c r="H61" s="270">
        <f t="shared" si="11"/>
        <v>0</v>
      </c>
      <c r="I61" s="270">
        <f t="shared" si="11"/>
        <v>0</v>
      </c>
      <c r="J61" s="270">
        <f t="shared" si="11"/>
        <v>0</v>
      </c>
      <c r="K61" s="270">
        <f t="shared" si="7"/>
        <v>0</v>
      </c>
      <c r="L61" s="271"/>
    </row>
    <row r="62" spans="1:12">
      <c r="A62" s="264"/>
      <c r="B62" s="215" t="s">
        <v>22</v>
      </c>
      <c r="C62" s="183" t="s">
        <v>21</v>
      </c>
      <c r="D62" s="266"/>
      <c r="E62" s="266"/>
      <c r="F62" s="266"/>
      <c r="G62" s="266"/>
      <c r="H62" s="266"/>
      <c r="I62" s="266"/>
      <c r="J62" s="266"/>
      <c r="K62" s="266">
        <f>SUM(D62:J62)</f>
        <v>0</v>
      </c>
      <c r="L62" s="219"/>
    </row>
    <row r="63" spans="1:12">
      <c r="A63" s="264"/>
      <c r="B63" s="215" t="s">
        <v>23</v>
      </c>
      <c r="C63" s="183" t="s">
        <v>21</v>
      </c>
      <c r="D63" s="266"/>
      <c r="E63" s="266"/>
      <c r="F63" s="266"/>
      <c r="G63" s="266"/>
      <c r="H63" s="266"/>
      <c r="I63" s="266"/>
      <c r="J63" s="266"/>
      <c r="K63" s="266">
        <f t="shared" ref="K63:K68" si="12">SUM(D63:J63)</f>
        <v>0</v>
      </c>
      <c r="L63" s="219"/>
    </row>
    <row r="64" spans="1:12">
      <c r="A64" s="264"/>
      <c r="B64" s="215" t="s">
        <v>34</v>
      </c>
      <c r="C64" s="183" t="s">
        <v>21</v>
      </c>
      <c r="D64" s="266"/>
      <c r="E64" s="266"/>
      <c r="F64" s="266"/>
      <c r="G64" s="266"/>
      <c r="H64" s="266"/>
      <c r="I64" s="266"/>
      <c r="J64" s="266"/>
      <c r="K64" s="266">
        <f t="shared" si="12"/>
        <v>0</v>
      </c>
      <c r="L64" s="219"/>
    </row>
    <row r="65" spans="1:12">
      <c r="A65" s="264"/>
      <c r="B65" s="215" t="s">
        <v>35</v>
      </c>
      <c r="C65" s="183" t="s">
        <v>21</v>
      </c>
      <c r="D65" s="266"/>
      <c r="E65" s="266"/>
      <c r="F65" s="266"/>
      <c r="G65" s="266"/>
      <c r="H65" s="266"/>
      <c r="I65" s="266"/>
      <c r="J65" s="266"/>
      <c r="K65" s="266">
        <f t="shared" si="12"/>
        <v>0</v>
      </c>
      <c r="L65" s="219"/>
    </row>
    <row r="66" spans="1:12">
      <c r="A66" s="264"/>
      <c r="B66" s="215" t="s">
        <v>36</v>
      </c>
      <c r="C66" s="183" t="s">
        <v>21</v>
      </c>
      <c r="D66" s="266"/>
      <c r="E66" s="266"/>
      <c r="F66" s="266"/>
      <c r="G66" s="266"/>
      <c r="H66" s="266"/>
      <c r="I66" s="266"/>
      <c r="J66" s="266"/>
      <c r="K66" s="266">
        <f t="shared" si="12"/>
        <v>0</v>
      </c>
      <c r="L66" s="219"/>
    </row>
    <row r="67" spans="1:12">
      <c r="A67" s="264"/>
      <c r="B67" s="215" t="s">
        <v>37</v>
      </c>
      <c r="C67" s="183" t="s">
        <v>21</v>
      </c>
      <c r="D67" s="266"/>
      <c r="E67" s="266"/>
      <c r="F67" s="266"/>
      <c r="G67" s="266"/>
      <c r="H67" s="266"/>
      <c r="I67" s="266"/>
      <c r="J67" s="266"/>
      <c r="K67" s="266">
        <f t="shared" si="12"/>
        <v>0</v>
      </c>
      <c r="L67" s="219"/>
    </row>
    <row r="68" spans="1:12" ht="16" thickBot="1">
      <c r="A68" s="273"/>
      <c r="B68" s="274" t="s">
        <v>307</v>
      </c>
      <c r="C68" s="275"/>
      <c r="D68" s="276"/>
      <c r="E68" s="276"/>
      <c r="F68" s="276"/>
      <c r="G68" s="276"/>
      <c r="H68" s="276"/>
      <c r="I68" s="276"/>
      <c r="J68" s="276"/>
      <c r="K68" s="266">
        <f t="shared" si="12"/>
        <v>0</v>
      </c>
      <c r="L68" s="277"/>
    </row>
    <row r="69" spans="1:12" ht="17" customHeight="1">
      <c r="A69" s="9"/>
      <c r="B69" s="10"/>
      <c r="C69" s="11"/>
      <c r="D69" s="11"/>
      <c r="E69" s="11"/>
      <c r="F69" s="11"/>
      <c r="G69" s="11"/>
      <c r="H69" s="11"/>
      <c r="I69" s="919" t="s">
        <v>410</v>
      </c>
      <c r="J69" s="919"/>
      <c r="K69" s="919"/>
      <c r="L69" s="919"/>
    </row>
    <row r="70" spans="1:12" s="518" customFormat="1" ht="15.5" customHeight="1">
      <c r="A70" s="915" t="s">
        <v>341</v>
      </c>
      <c r="B70" s="916"/>
      <c r="C70" s="916"/>
      <c r="D70" s="516"/>
      <c r="E70" s="517" t="s">
        <v>633</v>
      </c>
      <c r="F70" s="516"/>
      <c r="G70" s="516"/>
      <c r="H70" s="516"/>
      <c r="I70" s="920" t="s">
        <v>332</v>
      </c>
      <c r="J70" s="920"/>
      <c r="K70" s="920"/>
      <c r="L70" s="920"/>
    </row>
    <row r="71" spans="1:12">
      <c r="A71" s="13"/>
      <c r="B71" s="13"/>
      <c r="C71" s="13"/>
      <c r="D71" s="13"/>
      <c r="E71" s="515"/>
      <c r="F71" s="13"/>
      <c r="G71" s="13"/>
      <c r="H71" s="13"/>
      <c r="I71" s="13"/>
      <c r="J71" s="13"/>
      <c r="K71" s="13"/>
      <c r="L71" s="13"/>
    </row>
    <row r="72" spans="1:12">
      <c r="A72" s="13"/>
      <c r="B72" s="13"/>
      <c r="C72" s="13"/>
      <c r="D72" s="13"/>
      <c r="E72" s="13"/>
      <c r="F72" s="13"/>
      <c r="G72" s="13"/>
      <c r="H72" s="13"/>
      <c r="I72" s="13"/>
      <c r="J72" s="13"/>
      <c r="K72" s="13"/>
      <c r="L72" s="13"/>
    </row>
    <row r="73" spans="1:12">
      <c r="A73" s="13"/>
      <c r="B73" s="13"/>
      <c r="C73" s="13"/>
      <c r="D73" s="13"/>
      <c r="E73" s="13"/>
      <c r="F73" s="13"/>
      <c r="G73" s="13"/>
      <c r="H73" s="13"/>
      <c r="I73" s="13"/>
      <c r="J73" s="13"/>
      <c r="K73" s="13"/>
      <c r="L73" s="13"/>
    </row>
    <row r="74" spans="1:12">
      <c r="A74" s="13"/>
      <c r="B74" s="13"/>
      <c r="C74" s="13"/>
      <c r="D74" s="13"/>
      <c r="E74" s="13"/>
      <c r="F74" s="13"/>
      <c r="G74" s="13"/>
      <c r="H74" s="13"/>
      <c r="I74" s="13"/>
      <c r="J74" s="13"/>
      <c r="K74" s="13"/>
      <c r="L74" s="13"/>
    </row>
    <row r="75" spans="1:12">
      <c r="A75" s="13"/>
      <c r="B75" s="13"/>
      <c r="C75" s="13"/>
      <c r="D75" s="13"/>
      <c r="E75" s="13"/>
      <c r="F75" s="13"/>
      <c r="G75" s="13"/>
      <c r="H75" s="13"/>
      <c r="I75" s="914"/>
      <c r="J75" s="914"/>
      <c r="K75" s="914"/>
      <c r="L75" s="914"/>
    </row>
    <row r="76" spans="1:12">
      <c r="A76" s="13"/>
      <c r="B76" s="13"/>
      <c r="C76" s="13"/>
      <c r="D76" s="13"/>
      <c r="E76" s="13"/>
      <c r="F76" s="13"/>
      <c r="G76" s="13"/>
      <c r="H76" s="13"/>
      <c r="I76" s="13"/>
      <c r="J76" s="13"/>
      <c r="K76" s="13"/>
      <c r="L76" s="13"/>
    </row>
    <row r="77" spans="1:12">
      <c r="A77" s="14" t="s">
        <v>50</v>
      </c>
      <c r="B77" s="15"/>
      <c r="C77" s="15"/>
      <c r="D77" s="15"/>
      <c r="E77" s="15"/>
      <c r="F77" s="15"/>
      <c r="G77" s="15"/>
      <c r="H77" s="15"/>
      <c r="I77" s="15"/>
      <c r="J77" s="15"/>
      <c r="K77" s="15"/>
      <c r="L77" s="15"/>
    </row>
  </sheetData>
  <mergeCells count="9">
    <mergeCell ref="I75:L75"/>
    <mergeCell ref="A70:C70"/>
    <mergeCell ref="K1:L1"/>
    <mergeCell ref="A3:L3"/>
    <mergeCell ref="A1:C1"/>
    <mergeCell ref="I69:L69"/>
    <mergeCell ref="I70:L70"/>
    <mergeCell ref="A2:C2"/>
    <mergeCell ref="A4:L4"/>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Q41"/>
  <sheetViews>
    <sheetView workbookViewId="0">
      <selection activeCell="L52" sqref="L52"/>
    </sheetView>
  </sheetViews>
  <sheetFormatPr baseColWidth="10" defaultColWidth="8.6640625" defaultRowHeight="15"/>
  <cols>
    <col min="1" max="1" width="4.6640625" style="20" customWidth="1"/>
    <col min="2" max="2" width="44.6640625" style="20" customWidth="1"/>
    <col min="3" max="3" width="14.6640625" style="20" customWidth="1"/>
    <col min="4" max="4" width="18.5" style="20" customWidth="1"/>
    <col min="5" max="11" width="0" style="20" hidden="1" customWidth="1"/>
    <col min="12" max="12" width="27.5" style="20" customWidth="1"/>
    <col min="13" max="16384" width="8.6640625" style="20"/>
  </cols>
  <sheetData>
    <row r="1" spans="1:17">
      <c r="A1" s="894" t="s">
        <v>0</v>
      </c>
      <c r="B1" s="894"/>
      <c r="C1" s="28"/>
      <c r="D1" s="28"/>
      <c r="E1" s="28"/>
      <c r="F1" s="28"/>
      <c r="G1" s="28"/>
      <c r="H1" s="28"/>
      <c r="I1" s="28"/>
      <c r="J1" s="28"/>
      <c r="K1" s="895" t="s">
        <v>1</v>
      </c>
      <c r="L1" s="895"/>
    </row>
    <row r="2" spans="1:17">
      <c r="A2" s="896" t="s">
        <v>351</v>
      </c>
      <c r="B2" s="896"/>
      <c r="C2" s="28"/>
      <c r="D2" s="28"/>
      <c r="E2" s="28"/>
      <c r="F2" s="28"/>
      <c r="G2" s="28"/>
      <c r="H2" s="28"/>
      <c r="I2" s="28"/>
      <c r="J2" s="28"/>
      <c r="K2" s="29"/>
      <c r="L2" s="29"/>
    </row>
    <row r="3" spans="1:17">
      <c r="A3" s="896" t="s">
        <v>413</v>
      </c>
      <c r="B3" s="896"/>
      <c r="C3" s="896"/>
      <c r="D3" s="896"/>
      <c r="E3" s="896"/>
      <c r="F3" s="896"/>
      <c r="G3" s="896"/>
      <c r="H3" s="896"/>
      <c r="I3" s="896"/>
      <c r="J3" s="896"/>
      <c r="K3" s="896"/>
      <c r="L3" s="896"/>
    </row>
    <row r="4" spans="1:17" s="497" customFormat="1" ht="22.5" customHeight="1">
      <c r="A4" s="921" t="s">
        <v>553</v>
      </c>
      <c r="B4" s="921"/>
      <c r="C4" s="921"/>
      <c r="D4" s="921"/>
      <c r="E4" s="921"/>
      <c r="F4" s="921"/>
      <c r="G4" s="921"/>
      <c r="H4" s="921"/>
      <c r="I4" s="921"/>
      <c r="J4" s="921"/>
      <c r="K4" s="921"/>
      <c r="L4" s="921"/>
      <c r="M4" s="498"/>
      <c r="N4" s="496"/>
      <c r="O4" s="496"/>
      <c r="P4" s="496"/>
      <c r="Q4" s="496"/>
    </row>
    <row r="5" spans="1:17" ht="16" thickBot="1">
      <c r="A5" s="31"/>
      <c r="B5" s="31"/>
      <c r="C5" s="31"/>
      <c r="D5" s="31"/>
      <c r="E5" s="31"/>
      <c r="F5" s="31"/>
      <c r="G5" s="31"/>
      <c r="H5" s="31"/>
      <c r="I5" s="31"/>
      <c r="J5" s="31"/>
      <c r="K5" s="31"/>
      <c r="L5" s="32" t="s">
        <v>2</v>
      </c>
    </row>
    <row r="6" spans="1:17" ht="43" thickTop="1">
      <c r="A6" s="5" t="s">
        <v>3</v>
      </c>
      <c r="B6" s="6" t="s">
        <v>4</v>
      </c>
      <c r="C6" s="6" t="s">
        <v>5</v>
      </c>
      <c r="D6" s="6" t="s">
        <v>52</v>
      </c>
      <c r="E6" s="6" t="s">
        <v>7</v>
      </c>
      <c r="F6" s="6" t="s">
        <v>8</v>
      </c>
      <c r="G6" s="6" t="s">
        <v>9</v>
      </c>
      <c r="H6" s="6" t="s">
        <v>10</v>
      </c>
      <c r="I6" s="6" t="s">
        <v>11</v>
      </c>
      <c r="J6" s="6" t="s">
        <v>12</v>
      </c>
      <c r="K6" s="6" t="s">
        <v>13</v>
      </c>
      <c r="L6" s="7" t="s">
        <v>14</v>
      </c>
    </row>
    <row r="7" spans="1:17">
      <c r="A7" s="456" t="s">
        <v>17</v>
      </c>
      <c r="B7" s="457" t="s">
        <v>53</v>
      </c>
      <c r="C7" s="458"/>
      <c r="D7" s="451"/>
      <c r="E7" s="451"/>
      <c r="F7" s="451"/>
      <c r="G7" s="451"/>
      <c r="H7" s="451"/>
      <c r="I7" s="451"/>
      <c r="J7" s="451"/>
      <c r="K7" s="451"/>
      <c r="L7" s="459"/>
    </row>
    <row r="8" spans="1:17" ht="42">
      <c r="A8" s="148" t="s">
        <v>19</v>
      </c>
      <c r="B8" s="149" t="s">
        <v>415</v>
      </c>
      <c r="C8" s="61" t="s">
        <v>54</v>
      </c>
      <c r="D8" s="63">
        <f>SUM(D9:D11)</f>
        <v>0</v>
      </c>
      <c r="E8" s="63">
        <f t="shared" ref="E8:J8" si="0">SUM(E9:E11)</f>
        <v>0</v>
      </c>
      <c r="F8" s="63">
        <f t="shared" si="0"/>
        <v>0</v>
      </c>
      <c r="G8" s="63">
        <f t="shared" si="0"/>
        <v>0</v>
      </c>
      <c r="H8" s="63">
        <f t="shared" si="0"/>
        <v>0</v>
      </c>
      <c r="I8" s="63">
        <f t="shared" si="0"/>
        <v>0</v>
      </c>
      <c r="J8" s="63">
        <f t="shared" si="0"/>
        <v>0</v>
      </c>
      <c r="K8" s="63">
        <f t="shared" ref="K8:K21" si="1">SUM(D8:J8)</f>
        <v>0</v>
      </c>
      <c r="L8" s="150"/>
    </row>
    <row r="9" spans="1:17">
      <c r="A9" s="148"/>
      <c r="B9" s="62" t="s">
        <v>418</v>
      </c>
      <c r="C9" s="61" t="s">
        <v>54</v>
      </c>
      <c r="D9" s="63"/>
      <c r="E9" s="63"/>
      <c r="F9" s="63"/>
      <c r="G9" s="63"/>
      <c r="H9" s="63"/>
      <c r="I9" s="63"/>
      <c r="J9" s="63"/>
      <c r="K9" s="63">
        <f t="shared" si="1"/>
        <v>0</v>
      </c>
      <c r="L9" s="150"/>
    </row>
    <row r="10" spans="1:17">
      <c r="A10" s="148"/>
      <c r="B10" s="62" t="s">
        <v>417</v>
      </c>
      <c r="C10" s="61" t="s">
        <v>54</v>
      </c>
      <c r="D10" s="63"/>
      <c r="E10" s="63"/>
      <c r="F10" s="63"/>
      <c r="G10" s="63"/>
      <c r="H10" s="63"/>
      <c r="I10" s="63"/>
      <c r="J10" s="63"/>
      <c r="K10" s="63">
        <f t="shared" si="1"/>
        <v>0</v>
      </c>
      <c r="L10" s="150"/>
    </row>
    <row r="11" spans="1:17">
      <c r="A11" s="148"/>
      <c r="B11" s="62" t="s">
        <v>416</v>
      </c>
      <c r="C11" s="61" t="s">
        <v>54</v>
      </c>
      <c r="D11" s="63"/>
      <c r="E11" s="63"/>
      <c r="F11" s="63"/>
      <c r="G11" s="63"/>
      <c r="H11" s="63"/>
      <c r="I11" s="63"/>
      <c r="J11" s="63"/>
      <c r="K11" s="63">
        <f t="shared" si="1"/>
        <v>0</v>
      </c>
      <c r="L11" s="150"/>
    </row>
    <row r="12" spans="1:17" ht="28">
      <c r="A12" s="151" t="s">
        <v>28</v>
      </c>
      <c r="B12" s="149" t="s">
        <v>414</v>
      </c>
      <c r="C12" s="61"/>
      <c r="D12" s="63">
        <f t="shared" ref="D12:J12" si="2">SUM(D13:D15)</f>
        <v>0</v>
      </c>
      <c r="E12" s="63">
        <f t="shared" si="2"/>
        <v>0</v>
      </c>
      <c r="F12" s="63">
        <f t="shared" si="2"/>
        <v>0</v>
      </c>
      <c r="G12" s="63">
        <f t="shared" si="2"/>
        <v>0</v>
      </c>
      <c r="H12" s="63">
        <f t="shared" si="2"/>
        <v>0</v>
      </c>
      <c r="I12" s="63">
        <f t="shared" si="2"/>
        <v>0</v>
      </c>
      <c r="J12" s="63">
        <f t="shared" si="2"/>
        <v>0</v>
      </c>
      <c r="K12" s="63">
        <f t="shared" si="1"/>
        <v>0</v>
      </c>
      <c r="L12" s="150"/>
    </row>
    <row r="13" spans="1:17">
      <c r="A13" s="148"/>
      <c r="B13" s="62" t="s">
        <v>421</v>
      </c>
      <c r="C13" s="61" t="s">
        <v>54</v>
      </c>
      <c r="D13" s="63"/>
      <c r="E13" s="63"/>
      <c r="F13" s="63"/>
      <c r="G13" s="63"/>
      <c r="H13" s="63"/>
      <c r="I13" s="63"/>
      <c r="J13" s="63"/>
      <c r="K13" s="63">
        <f t="shared" si="1"/>
        <v>0</v>
      </c>
      <c r="L13" s="150"/>
    </row>
    <row r="14" spans="1:17">
      <c r="A14" s="148"/>
      <c r="B14" s="62" t="s">
        <v>420</v>
      </c>
      <c r="C14" s="61" t="s">
        <v>54</v>
      </c>
      <c r="D14" s="63"/>
      <c r="E14" s="63"/>
      <c r="F14" s="63"/>
      <c r="G14" s="63"/>
      <c r="H14" s="63"/>
      <c r="I14" s="63"/>
      <c r="J14" s="63"/>
      <c r="K14" s="63">
        <f t="shared" si="1"/>
        <v>0</v>
      </c>
      <c r="L14" s="150"/>
    </row>
    <row r="15" spans="1:17">
      <c r="A15" s="148"/>
      <c r="B15" s="62" t="s">
        <v>419</v>
      </c>
      <c r="C15" s="61" t="s">
        <v>54</v>
      </c>
      <c r="D15" s="63"/>
      <c r="E15" s="63"/>
      <c r="F15" s="63"/>
      <c r="G15" s="63"/>
      <c r="H15" s="63"/>
      <c r="I15" s="63"/>
      <c r="J15" s="63"/>
      <c r="K15" s="63">
        <f t="shared" si="1"/>
        <v>0</v>
      </c>
      <c r="L15" s="150"/>
    </row>
    <row r="16" spans="1:17" ht="28">
      <c r="A16" s="151" t="s">
        <v>30</v>
      </c>
      <c r="B16" s="152" t="s">
        <v>59</v>
      </c>
      <c r="C16" s="61" t="s">
        <v>21</v>
      </c>
      <c r="D16" s="63"/>
      <c r="E16" s="63"/>
      <c r="F16" s="63"/>
      <c r="G16" s="63"/>
      <c r="H16" s="63"/>
      <c r="I16" s="63"/>
      <c r="J16" s="63"/>
      <c r="K16" s="63">
        <f t="shared" si="1"/>
        <v>0</v>
      </c>
      <c r="L16" s="150"/>
    </row>
    <row r="17" spans="1:12">
      <c r="A17" s="151"/>
      <c r="B17" s="62" t="s">
        <v>60</v>
      </c>
      <c r="C17" s="61"/>
      <c r="D17" s="63"/>
      <c r="E17" s="63"/>
      <c r="F17" s="63"/>
      <c r="G17" s="63"/>
      <c r="H17" s="63"/>
      <c r="I17" s="63"/>
      <c r="J17" s="63"/>
      <c r="K17" s="63">
        <f t="shared" si="1"/>
        <v>0</v>
      </c>
      <c r="L17" s="150"/>
    </row>
    <row r="18" spans="1:12" ht="42">
      <c r="A18" s="151" t="s">
        <v>32</v>
      </c>
      <c r="B18" s="149" t="s">
        <v>61</v>
      </c>
      <c r="C18" s="393" t="s">
        <v>21</v>
      </c>
      <c r="D18" s="153">
        <f t="shared" ref="D18:J18" si="3">SUM(D19:D21)</f>
        <v>0</v>
      </c>
      <c r="E18" s="153">
        <f t="shared" si="3"/>
        <v>0</v>
      </c>
      <c r="F18" s="153">
        <f t="shared" si="3"/>
        <v>0</v>
      </c>
      <c r="G18" s="153">
        <f t="shared" si="3"/>
        <v>0</v>
      </c>
      <c r="H18" s="153">
        <f t="shared" si="3"/>
        <v>0</v>
      </c>
      <c r="I18" s="153">
        <f t="shared" si="3"/>
        <v>0</v>
      </c>
      <c r="J18" s="153">
        <f t="shared" si="3"/>
        <v>0</v>
      </c>
      <c r="K18" s="153">
        <f t="shared" si="1"/>
        <v>0</v>
      </c>
      <c r="L18" s="154"/>
    </row>
    <row r="19" spans="1:12">
      <c r="A19" s="148"/>
      <c r="B19" s="62" t="s">
        <v>62</v>
      </c>
      <c r="C19" s="61" t="s">
        <v>21</v>
      </c>
      <c r="D19" s="63">
        <f>+D10-D14</f>
        <v>0</v>
      </c>
      <c r="E19" s="63">
        <f t="shared" ref="E19:J19" si="4">E9-E13</f>
        <v>0</v>
      </c>
      <c r="F19" s="63">
        <f t="shared" si="4"/>
        <v>0</v>
      </c>
      <c r="G19" s="63">
        <f t="shared" si="4"/>
        <v>0</v>
      </c>
      <c r="H19" s="63">
        <f t="shared" si="4"/>
        <v>0</v>
      </c>
      <c r="I19" s="63">
        <f t="shared" si="4"/>
        <v>0</v>
      </c>
      <c r="J19" s="63">
        <f t="shared" si="4"/>
        <v>0</v>
      </c>
      <c r="K19" s="63">
        <f t="shared" si="1"/>
        <v>0</v>
      </c>
      <c r="L19" s="150"/>
    </row>
    <row r="20" spans="1:12">
      <c r="A20" s="148"/>
      <c r="B20" s="62" t="s">
        <v>63</v>
      </c>
      <c r="C20" s="61" t="s">
        <v>21</v>
      </c>
      <c r="D20" s="63">
        <f>+D11-D15</f>
        <v>0</v>
      </c>
      <c r="E20" s="63">
        <f t="shared" ref="E20:J21" si="5">+E10-E14</f>
        <v>0</v>
      </c>
      <c r="F20" s="63">
        <f t="shared" si="5"/>
        <v>0</v>
      </c>
      <c r="G20" s="63">
        <f t="shared" si="5"/>
        <v>0</v>
      </c>
      <c r="H20" s="63">
        <f t="shared" si="5"/>
        <v>0</v>
      </c>
      <c r="I20" s="63">
        <f t="shared" si="5"/>
        <v>0</v>
      </c>
      <c r="J20" s="63">
        <f t="shared" si="5"/>
        <v>0</v>
      </c>
      <c r="K20" s="63">
        <f t="shared" si="1"/>
        <v>0</v>
      </c>
      <c r="L20" s="150"/>
    </row>
    <row r="21" spans="1:12">
      <c r="A21" s="148"/>
      <c r="B21" s="62" t="s">
        <v>64</v>
      </c>
      <c r="C21" s="61" t="s">
        <v>21</v>
      </c>
      <c r="D21" s="63">
        <f>+D17</f>
        <v>0</v>
      </c>
      <c r="E21" s="63">
        <f t="shared" si="5"/>
        <v>0</v>
      </c>
      <c r="F21" s="63">
        <f t="shared" si="5"/>
        <v>0</v>
      </c>
      <c r="G21" s="63">
        <f t="shared" si="5"/>
        <v>0</v>
      </c>
      <c r="H21" s="63">
        <f t="shared" si="5"/>
        <v>0</v>
      </c>
      <c r="I21" s="63">
        <f t="shared" si="5"/>
        <v>0</v>
      </c>
      <c r="J21" s="63">
        <f t="shared" si="5"/>
        <v>0</v>
      </c>
      <c r="K21" s="63">
        <f t="shared" si="1"/>
        <v>0</v>
      </c>
      <c r="L21" s="150"/>
    </row>
    <row r="22" spans="1:12" ht="28.5" customHeight="1">
      <c r="A22" s="456" t="s">
        <v>38</v>
      </c>
      <c r="B22" s="457" t="s">
        <v>65</v>
      </c>
      <c r="C22" s="458" t="s">
        <v>66</v>
      </c>
      <c r="D22" s="451"/>
      <c r="E22" s="451"/>
      <c r="F22" s="451"/>
      <c r="G22" s="451"/>
      <c r="H22" s="451"/>
      <c r="I22" s="451"/>
      <c r="J22" s="451"/>
      <c r="K22" s="451"/>
      <c r="L22" s="459"/>
    </row>
    <row r="23" spans="1:12" ht="56">
      <c r="A23" s="148" t="s">
        <v>19</v>
      </c>
      <c r="B23" s="149" t="s">
        <v>67</v>
      </c>
      <c r="C23" s="61" t="s">
        <v>54</v>
      </c>
      <c r="D23" s="63">
        <f t="shared" ref="D23:J23" si="6">SUM(D24:D26)</f>
        <v>0</v>
      </c>
      <c r="E23" s="63">
        <f t="shared" si="6"/>
        <v>0</v>
      </c>
      <c r="F23" s="63">
        <f t="shared" si="6"/>
        <v>0</v>
      </c>
      <c r="G23" s="63">
        <f t="shared" si="6"/>
        <v>0</v>
      </c>
      <c r="H23" s="63">
        <f t="shared" si="6"/>
        <v>0</v>
      </c>
      <c r="I23" s="63">
        <f t="shared" si="6"/>
        <v>0</v>
      </c>
      <c r="J23" s="63">
        <f t="shared" si="6"/>
        <v>0</v>
      </c>
      <c r="K23" s="63">
        <f t="shared" ref="K23:K36" si="7">SUM(D23:J23)</f>
        <v>0</v>
      </c>
      <c r="L23" s="150"/>
    </row>
    <row r="24" spans="1:12">
      <c r="A24" s="148"/>
      <c r="B24" s="62" t="s">
        <v>55</v>
      </c>
      <c r="C24" s="61" t="s">
        <v>54</v>
      </c>
      <c r="D24" s="63"/>
      <c r="E24" s="63"/>
      <c r="F24" s="63"/>
      <c r="G24" s="63"/>
      <c r="H24" s="63"/>
      <c r="I24" s="63"/>
      <c r="J24" s="63"/>
      <c r="K24" s="63">
        <f t="shared" si="7"/>
        <v>0</v>
      </c>
      <c r="L24" s="150"/>
    </row>
    <row r="25" spans="1:12">
      <c r="A25" s="148"/>
      <c r="B25" s="62" t="s">
        <v>56</v>
      </c>
      <c r="C25" s="61" t="s">
        <v>54</v>
      </c>
      <c r="D25" s="63"/>
      <c r="E25" s="63"/>
      <c r="F25" s="63"/>
      <c r="G25" s="63"/>
      <c r="H25" s="63"/>
      <c r="I25" s="63"/>
      <c r="J25" s="63"/>
      <c r="K25" s="63">
        <f t="shared" si="7"/>
        <v>0</v>
      </c>
      <c r="L25" s="150"/>
    </row>
    <row r="26" spans="1:12">
      <c r="A26" s="148"/>
      <c r="B26" s="62" t="s">
        <v>57</v>
      </c>
      <c r="C26" s="61" t="s">
        <v>54</v>
      </c>
      <c r="D26" s="63"/>
      <c r="E26" s="63"/>
      <c r="F26" s="63"/>
      <c r="G26" s="63"/>
      <c r="H26" s="63"/>
      <c r="I26" s="63"/>
      <c r="J26" s="63"/>
      <c r="K26" s="63">
        <f t="shared" si="7"/>
        <v>0</v>
      </c>
      <c r="L26" s="150"/>
    </row>
    <row r="27" spans="1:12" ht="28">
      <c r="A27" s="151" t="s">
        <v>28</v>
      </c>
      <c r="B27" s="149" t="s">
        <v>58</v>
      </c>
      <c r="C27" s="61"/>
      <c r="D27" s="63">
        <f t="shared" ref="D27:J27" si="8">SUM(D28:D30)</f>
        <v>0</v>
      </c>
      <c r="E27" s="63">
        <f t="shared" si="8"/>
        <v>0</v>
      </c>
      <c r="F27" s="63">
        <f t="shared" si="8"/>
        <v>0</v>
      </c>
      <c r="G27" s="63">
        <f t="shared" si="8"/>
        <v>0</v>
      </c>
      <c r="H27" s="63">
        <f t="shared" si="8"/>
        <v>0</v>
      </c>
      <c r="I27" s="63">
        <f t="shared" si="8"/>
        <v>0</v>
      </c>
      <c r="J27" s="63">
        <f t="shared" si="8"/>
        <v>0</v>
      </c>
      <c r="K27" s="63">
        <f t="shared" si="7"/>
        <v>0</v>
      </c>
      <c r="L27" s="150"/>
    </row>
    <row r="28" spans="1:12">
      <c r="A28" s="148"/>
      <c r="B28" s="62" t="s">
        <v>55</v>
      </c>
      <c r="C28" s="61" t="s">
        <v>54</v>
      </c>
      <c r="D28" s="63"/>
      <c r="E28" s="63"/>
      <c r="F28" s="63"/>
      <c r="G28" s="63"/>
      <c r="H28" s="63"/>
      <c r="I28" s="63"/>
      <c r="J28" s="63"/>
      <c r="K28" s="63">
        <f t="shared" si="7"/>
        <v>0</v>
      </c>
      <c r="L28" s="150"/>
    </row>
    <row r="29" spans="1:12">
      <c r="A29" s="148"/>
      <c r="B29" s="62" t="s">
        <v>56</v>
      </c>
      <c r="C29" s="61" t="s">
        <v>54</v>
      </c>
      <c r="D29" s="63"/>
      <c r="E29" s="63"/>
      <c r="F29" s="63"/>
      <c r="G29" s="63"/>
      <c r="H29" s="63"/>
      <c r="I29" s="63"/>
      <c r="J29" s="63"/>
      <c r="K29" s="63">
        <f t="shared" si="7"/>
        <v>0</v>
      </c>
      <c r="L29" s="150"/>
    </row>
    <row r="30" spans="1:12">
      <c r="A30" s="148"/>
      <c r="B30" s="62" t="s">
        <v>57</v>
      </c>
      <c r="C30" s="61" t="s">
        <v>54</v>
      </c>
      <c r="D30" s="63"/>
      <c r="E30" s="63"/>
      <c r="F30" s="63"/>
      <c r="G30" s="63"/>
      <c r="H30" s="63"/>
      <c r="I30" s="63"/>
      <c r="J30" s="63"/>
      <c r="K30" s="63">
        <f t="shared" si="7"/>
        <v>0</v>
      </c>
      <c r="L30" s="150"/>
    </row>
    <row r="31" spans="1:12" ht="28">
      <c r="A31" s="151" t="s">
        <v>30</v>
      </c>
      <c r="B31" s="152" t="s">
        <v>68</v>
      </c>
      <c r="C31" s="61" t="s">
        <v>21</v>
      </c>
      <c r="D31" s="63"/>
      <c r="E31" s="63"/>
      <c r="F31" s="63"/>
      <c r="G31" s="63"/>
      <c r="H31" s="63"/>
      <c r="I31" s="63"/>
      <c r="J31" s="63"/>
      <c r="K31" s="63">
        <f t="shared" si="7"/>
        <v>0</v>
      </c>
      <c r="L31" s="150"/>
    </row>
    <row r="32" spans="1:12">
      <c r="A32" s="151"/>
      <c r="B32" s="62" t="s">
        <v>60</v>
      </c>
      <c r="C32" s="61"/>
      <c r="D32" s="63"/>
      <c r="E32" s="63"/>
      <c r="F32" s="63"/>
      <c r="G32" s="63"/>
      <c r="H32" s="63"/>
      <c r="I32" s="63"/>
      <c r="J32" s="63"/>
      <c r="K32" s="63">
        <f t="shared" si="7"/>
        <v>0</v>
      </c>
      <c r="L32" s="150"/>
    </row>
    <row r="33" spans="1:12" ht="56">
      <c r="A33" s="151" t="s">
        <v>32</v>
      </c>
      <c r="B33" s="149" t="s">
        <v>33</v>
      </c>
      <c r="C33" s="393" t="s">
        <v>21</v>
      </c>
      <c r="D33" s="153">
        <f t="shared" ref="D33:J33" si="9">SUM(D34:D36)</f>
        <v>0</v>
      </c>
      <c r="E33" s="153">
        <f t="shared" si="9"/>
        <v>0</v>
      </c>
      <c r="F33" s="153">
        <f t="shared" si="9"/>
        <v>0</v>
      </c>
      <c r="G33" s="153">
        <f t="shared" si="9"/>
        <v>0</v>
      </c>
      <c r="H33" s="153">
        <f t="shared" si="9"/>
        <v>0</v>
      </c>
      <c r="I33" s="153">
        <f t="shared" si="9"/>
        <v>0</v>
      </c>
      <c r="J33" s="153">
        <f t="shared" si="9"/>
        <v>0</v>
      </c>
      <c r="K33" s="153">
        <f t="shared" si="7"/>
        <v>0</v>
      </c>
      <c r="L33" s="154"/>
    </row>
    <row r="34" spans="1:12">
      <c r="A34" s="148"/>
      <c r="B34" s="62" t="s">
        <v>62</v>
      </c>
      <c r="C34" s="61" t="s">
        <v>21</v>
      </c>
      <c r="D34" s="63">
        <f>+D25-D29</f>
        <v>0</v>
      </c>
      <c r="E34" s="63">
        <f t="shared" ref="E34:J34" si="10">E24-E28</f>
        <v>0</v>
      </c>
      <c r="F34" s="63">
        <f t="shared" si="10"/>
        <v>0</v>
      </c>
      <c r="G34" s="63">
        <f t="shared" si="10"/>
        <v>0</v>
      </c>
      <c r="H34" s="63">
        <f t="shared" si="10"/>
        <v>0</v>
      </c>
      <c r="I34" s="63">
        <f t="shared" si="10"/>
        <v>0</v>
      </c>
      <c r="J34" s="63">
        <f t="shared" si="10"/>
        <v>0</v>
      </c>
      <c r="K34" s="63">
        <f t="shared" si="7"/>
        <v>0</v>
      </c>
      <c r="L34" s="150"/>
    </row>
    <row r="35" spans="1:12">
      <c r="A35" s="148"/>
      <c r="B35" s="62" t="s">
        <v>63</v>
      </c>
      <c r="C35" s="61" t="s">
        <v>21</v>
      </c>
      <c r="D35" s="63">
        <f>+D26-D30</f>
        <v>0</v>
      </c>
      <c r="E35" s="63">
        <f t="shared" ref="E35:J36" si="11">+E25-E29</f>
        <v>0</v>
      </c>
      <c r="F35" s="63">
        <f t="shared" si="11"/>
        <v>0</v>
      </c>
      <c r="G35" s="63">
        <f t="shared" si="11"/>
        <v>0</v>
      </c>
      <c r="H35" s="63">
        <f t="shared" si="11"/>
        <v>0</v>
      </c>
      <c r="I35" s="63">
        <f t="shared" si="11"/>
        <v>0</v>
      </c>
      <c r="J35" s="63">
        <f t="shared" si="11"/>
        <v>0</v>
      </c>
      <c r="K35" s="63">
        <f t="shared" si="7"/>
        <v>0</v>
      </c>
      <c r="L35" s="150"/>
    </row>
    <row r="36" spans="1:12" ht="16" thickBot="1">
      <c r="A36" s="155"/>
      <c r="B36" s="156" t="s">
        <v>64</v>
      </c>
      <c r="C36" s="157" t="s">
        <v>21</v>
      </c>
      <c r="D36" s="158">
        <f>+D32</f>
        <v>0</v>
      </c>
      <c r="E36" s="158">
        <f t="shared" si="11"/>
        <v>0</v>
      </c>
      <c r="F36" s="158">
        <f t="shared" si="11"/>
        <v>0</v>
      </c>
      <c r="G36" s="158">
        <f t="shared" si="11"/>
        <v>0</v>
      </c>
      <c r="H36" s="158">
        <f t="shared" si="11"/>
        <v>0</v>
      </c>
      <c r="I36" s="158">
        <f t="shared" si="11"/>
        <v>0</v>
      </c>
      <c r="J36" s="158">
        <f t="shared" si="11"/>
        <v>0</v>
      </c>
      <c r="K36" s="158">
        <f t="shared" si="7"/>
        <v>0</v>
      </c>
      <c r="L36" s="159"/>
    </row>
    <row r="37" spans="1:12" ht="16" thickTop="1">
      <c r="A37" s="27"/>
      <c r="B37" s="28"/>
      <c r="C37" s="28"/>
      <c r="D37" s="28"/>
      <c r="E37" s="28"/>
      <c r="F37" s="28"/>
      <c r="G37" s="28"/>
      <c r="H37" s="28"/>
      <c r="I37" s="28"/>
      <c r="J37" s="898"/>
      <c r="K37" s="898"/>
      <c r="L37" s="898"/>
    </row>
    <row r="38" spans="1:12">
      <c r="A38" s="64"/>
      <c r="B38" s="65"/>
      <c r="C38" s="66"/>
      <c r="D38" s="66"/>
      <c r="E38" s="66"/>
      <c r="F38" s="66"/>
      <c r="G38" s="66"/>
      <c r="H38" s="66"/>
      <c r="I38" s="66"/>
      <c r="J38" s="924" t="s">
        <v>410</v>
      </c>
      <c r="K38" s="924"/>
      <c r="L38" s="924"/>
    </row>
    <row r="39" spans="1:12" ht="16">
      <c r="A39" s="922"/>
      <c r="B39" s="923"/>
      <c r="C39" s="923"/>
      <c r="D39" s="67"/>
      <c r="E39" s="67"/>
      <c r="F39" s="67"/>
      <c r="G39" s="67"/>
      <c r="H39" s="67"/>
      <c r="I39" s="67"/>
      <c r="J39" s="901" t="s">
        <v>39</v>
      </c>
      <c r="K39" s="901"/>
      <c r="L39" s="901"/>
    </row>
    <row r="40" spans="1:12">
      <c r="A40" s="460"/>
      <c r="B40" s="460"/>
      <c r="C40" s="460"/>
      <c r="D40" s="460"/>
      <c r="E40" s="460"/>
      <c r="F40" s="460"/>
      <c r="G40" s="460"/>
      <c r="H40" s="460"/>
      <c r="I40" s="460"/>
      <c r="J40" s="460"/>
      <c r="K40" s="460"/>
      <c r="L40" s="460"/>
    </row>
    <row r="41" spans="1:12" customFormat="1" ht="42.75" customHeight="1">
      <c r="A41" s="13"/>
      <c r="B41" s="904" t="s">
        <v>806</v>
      </c>
      <c r="C41" s="904"/>
      <c r="D41" s="904"/>
      <c r="E41" s="904"/>
      <c r="F41" s="904"/>
      <c r="G41" s="904"/>
      <c r="H41" s="904"/>
      <c r="I41" s="904"/>
      <c r="J41" s="904"/>
      <c r="K41" s="904"/>
      <c r="L41" s="904"/>
    </row>
  </sheetData>
  <mergeCells count="10">
    <mergeCell ref="B41:L41"/>
    <mergeCell ref="A39:C39"/>
    <mergeCell ref="J39:L39"/>
    <mergeCell ref="A1:B1"/>
    <mergeCell ref="K1:L1"/>
    <mergeCell ref="A2:B2"/>
    <mergeCell ref="A3:L3"/>
    <mergeCell ref="J37:L37"/>
    <mergeCell ref="J38:L38"/>
    <mergeCell ref="A4:L4"/>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67"/>
  <sheetViews>
    <sheetView topLeftCell="B1" workbookViewId="0">
      <selection activeCell="A67" sqref="A67:XFD67"/>
    </sheetView>
  </sheetViews>
  <sheetFormatPr baseColWidth="10" defaultColWidth="8.6640625" defaultRowHeight="15"/>
  <cols>
    <col min="1" max="1" width="4.6640625" customWidth="1"/>
    <col min="2" max="2" width="44.6640625" customWidth="1"/>
    <col min="3" max="3" width="14.6640625" customWidth="1"/>
    <col min="4" max="4" width="18.5" customWidth="1"/>
    <col min="5" max="11" width="0" hidden="1" customWidth="1"/>
    <col min="12" max="12" width="27.5" customWidth="1"/>
  </cols>
  <sheetData>
    <row r="1" spans="1:17">
      <c r="A1" s="918" t="s">
        <v>0</v>
      </c>
      <c r="B1" s="918"/>
      <c r="C1" s="1"/>
      <c r="D1" s="1"/>
      <c r="E1" s="1"/>
      <c r="F1" s="1"/>
      <c r="G1" s="1"/>
      <c r="H1" s="1"/>
      <c r="I1" s="1"/>
      <c r="J1" s="1"/>
      <c r="K1" s="917" t="s">
        <v>1</v>
      </c>
      <c r="L1" s="917"/>
    </row>
    <row r="2" spans="1:17">
      <c r="A2" s="927" t="s">
        <v>555</v>
      </c>
      <c r="B2" s="927"/>
      <c r="C2" s="1"/>
      <c r="D2" s="1"/>
      <c r="E2" s="1"/>
      <c r="F2" s="1"/>
      <c r="G2" s="1"/>
      <c r="H2" s="1"/>
      <c r="I2" s="1"/>
      <c r="J2" s="1"/>
      <c r="K2" s="2"/>
      <c r="L2" s="2"/>
    </row>
    <row r="3" spans="1:17">
      <c r="A3" s="896" t="s">
        <v>254</v>
      </c>
      <c r="B3" s="896"/>
      <c r="C3" s="896"/>
      <c r="D3" s="896"/>
      <c r="E3" s="896"/>
      <c r="F3" s="896"/>
      <c r="G3" s="896"/>
      <c r="H3" s="896"/>
      <c r="I3" s="896"/>
      <c r="J3" s="896"/>
      <c r="K3" s="896"/>
      <c r="L3" s="896"/>
    </row>
    <row r="4" spans="1:17" s="497" customFormat="1" ht="22.5" customHeight="1">
      <c r="A4" s="921" t="s">
        <v>554</v>
      </c>
      <c r="B4" s="921"/>
      <c r="C4" s="921"/>
      <c r="D4" s="921"/>
      <c r="E4" s="921"/>
      <c r="F4" s="921"/>
      <c r="G4" s="921"/>
      <c r="H4" s="921"/>
      <c r="I4" s="921"/>
      <c r="J4" s="921"/>
      <c r="K4" s="921"/>
      <c r="L4" s="921"/>
      <c r="M4" s="498"/>
      <c r="N4" s="496"/>
      <c r="O4" s="496"/>
      <c r="P4" s="496"/>
      <c r="Q4" s="496"/>
    </row>
    <row r="5" spans="1:17">
      <c r="A5" s="3"/>
      <c r="B5" s="3"/>
      <c r="C5" s="3"/>
      <c r="D5" s="3"/>
      <c r="E5" s="3"/>
      <c r="F5" s="3"/>
      <c r="G5" s="3"/>
      <c r="H5" s="3"/>
      <c r="I5" s="3"/>
      <c r="J5" s="3"/>
      <c r="K5" s="3"/>
      <c r="L5" s="4" t="s">
        <v>2</v>
      </c>
    </row>
    <row r="6" spans="1:17" ht="42">
      <c r="A6" s="389" t="s">
        <v>3</v>
      </c>
      <c r="B6" s="389" t="s">
        <v>4</v>
      </c>
      <c r="C6" s="389" t="s">
        <v>5</v>
      </c>
      <c r="D6" s="389" t="s">
        <v>52</v>
      </c>
      <c r="E6" s="389" t="s">
        <v>7</v>
      </c>
      <c r="F6" s="389" t="s">
        <v>8</v>
      </c>
      <c r="G6" s="389" t="s">
        <v>9</v>
      </c>
      <c r="H6" s="389" t="s">
        <v>10</v>
      </c>
      <c r="I6" s="389" t="s">
        <v>11</v>
      </c>
      <c r="J6" s="389" t="s">
        <v>12</v>
      </c>
      <c r="K6" s="389" t="s">
        <v>13</v>
      </c>
      <c r="L6" s="389" t="s">
        <v>14</v>
      </c>
    </row>
    <row r="7" spans="1:17">
      <c r="A7" s="703" t="s">
        <v>17</v>
      </c>
      <c r="B7" s="704" t="s">
        <v>69</v>
      </c>
      <c r="C7" s="703"/>
      <c r="D7" s="705"/>
      <c r="E7" s="705"/>
      <c r="F7" s="705"/>
      <c r="G7" s="705"/>
      <c r="H7" s="705"/>
      <c r="I7" s="705"/>
      <c r="J7" s="705"/>
      <c r="K7" s="706"/>
      <c r="L7" s="707"/>
    </row>
    <row r="8" spans="1:17" ht="42">
      <c r="A8" s="708" t="s">
        <v>19</v>
      </c>
      <c r="B8" s="709" t="s">
        <v>777</v>
      </c>
      <c r="C8" s="708" t="s">
        <v>70</v>
      </c>
      <c r="D8" s="710">
        <f>SUM(D9:D12)</f>
        <v>0</v>
      </c>
      <c r="E8" s="710">
        <f t="shared" ref="E8:J8" si="0">SUM(E9:E11)</f>
        <v>0</v>
      </c>
      <c r="F8" s="710">
        <f t="shared" si="0"/>
        <v>0</v>
      </c>
      <c r="G8" s="710">
        <f t="shared" si="0"/>
        <v>0</v>
      </c>
      <c r="H8" s="710">
        <f t="shared" si="0"/>
        <v>0</v>
      </c>
      <c r="I8" s="710">
        <f t="shared" si="0"/>
        <v>0</v>
      </c>
      <c r="J8" s="710">
        <f t="shared" si="0"/>
        <v>0</v>
      </c>
      <c r="K8" s="710">
        <f>SUM(D8:J8)</f>
        <v>0</v>
      </c>
      <c r="L8" s="711"/>
    </row>
    <row r="9" spans="1:17">
      <c r="A9" s="708"/>
      <c r="B9" s="712" t="s">
        <v>72</v>
      </c>
      <c r="C9" s="708" t="s">
        <v>70</v>
      </c>
      <c r="D9" s="710"/>
      <c r="E9" s="710"/>
      <c r="F9" s="710"/>
      <c r="G9" s="710"/>
      <c r="H9" s="710"/>
      <c r="I9" s="710"/>
      <c r="J9" s="710"/>
      <c r="K9" s="710">
        <f>SUM(D9:J9)</f>
        <v>0</v>
      </c>
      <c r="L9" s="711"/>
    </row>
    <row r="10" spans="1:17">
      <c r="A10" s="708"/>
      <c r="B10" s="712" t="s">
        <v>73</v>
      </c>
      <c r="C10" s="708" t="s">
        <v>70</v>
      </c>
      <c r="D10" s="710"/>
      <c r="E10" s="710"/>
      <c r="F10" s="710"/>
      <c r="G10" s="710"/>
      <c r="H10" s="710"/>
      <c r="I10" s="710"/>
      <c r="J10" s="710"/>
      <c r="K10" s="710">
        <f>SUM(D10:J10)</f>
        <v>0</v>
      </c>
      <c r="L10" s="711"/>
    </row>
    <row r="11" spans="1:17">
      <c r="A11" s="708"/>
      <c r="B11" s="712" t="s">
        <v>74</v>
      </c>
      <c r="C11" s="708" t="s">
        <v>70</v>
      </c>
      <c r="D11" s="710"/>
      <c r="E11" s="710"/>
      <c r="F11" s="710"/>
      <c r="G11" s="710"/>
      <c r="H11" s="710"/>
      <c r="I11" s="710"/>
      <c r="J11" s="710"/>
      <c r="K11" s="710">
        <f>SUM(D11:J11)</f>
        <v>0</v>
      </c>
      <c r="L11" s="711"/>
    </row>
    <row r="12" spans="1:17">
      <c r="A12" s="708"/>
      <c r="B12" s="712" t="s">
        <v>71</v>
      </c>
      <c r="C12" s="708" t="s">
        <v>70</v>
      </c>
      <c r="D12" s="710"/>
      <c r="E12" s="710"/>
      <c r="F12" s="710"/>
      <c r="G12" s="710"/>
      <c r="H12" s="710"/>
      <c r="I12" s="710"/>
      <c r="J12" s="710"/>
      <c r="K12" s="710"/>
      <c r="L12" s="711"/>
    </row>
    <row r="13" spans="1:17" ht="28">
      <c r="A13" s="713" t="s">
        <v>28</v>
      </c>
      <c r="B13" s="709" t="s">
        <v>769</v>
      </c>
      <c r="C13" s="708"/>
      <c r="D13" s="710">
        <f t="shared" ref="D13:J13" si="1">SUM(D14:D16)</f>
        <v>0</v>
      </c>
      <c r="E13" s="710">
        <f t="shared" si="1"/>
        <v>0</v>
      </c>
      <c r="F13" s="710">
        <f t="shared" si="1"/>
        <v>0</v>
      </c>
      <c r="G13" s="710">
        <f t="shared" si="1"/>
        <v>0</v>
      </c>
      <c r="H13" s="710">
        <f t="shared" si="1"/>
        <v>0</v>
      </c>
      <c r="I13" s="710">
        <f t="shared" si="1"/>
        <v>0</v>
      </c>
      <c r="J13" s="710">
        <f t="shared" si="1"/>
        <v>0</v>
      </c>
      <c r="K13" s="710">
        <f>SUM(D13:J13)</f>
        <v>0</v>
      </c>
      <c r="L13" s="711"/>
    </row>
    <row r="14" spans="1:17">
      <c r="A14" s="708"/>
      <c r="B14" s="712" t="s">
        <v>770</v>
      </c>
      <c r="C14" s="708" t="s">
        <v>70</v>
      </c>
      <c r="D14" s="710"/>
      <c r="E14" s="710"/>
      <c r="F14" s="710"/>
      <c r="G14" s="710"/>
      <c r="H14" s="710"/>
      <c r="I14" s="710"/>
      <c r="J14" s="710"/>
      <c r="K14" s="710">
        <f>SUM(D14:J14)</f>
        <v>0</v>
      </c>
      <c r="L14" s="711"/>
    </row>
    <row r="15" spans="1:17">
      <c r="A15" s="708"/>
      <c r="B15" s="712" t="s">
        <v>771</v>
      </c>
      <c r="C15" s="708" t="s">
        <v>70</v>
      </c>
      <c r="D15" s="710"/>
      <c r="E15" s="710"/>
      <c r="F15" s="710"/>
      <c r="G15" s="710"/>
      <c r="H15" s="710"/>
      <c r="I15" s="710"/>
      <c r="J15" s="710"/>
      <c r="K15" s="710">
        <f>SUM(D15:J15)</f>
        <v>0</v>
      </c>
      <c r="L15" s="711"/>
    </row>
    <row r="16" spans="1:17">
      <c r="A16" s="708"/>
      <c r="B16" s="712" t="s">
        <v>772</v>
      </c>
      <c r="C16" s="708" t="s">
        <v>70</v>
      </c>
      <c r="D16" s="710"/>
      <c r="E16" s="710"/>
      <c r="F16" s="710"/>
      <c r="G16" s="710"/>
      <c r="H16" s="710"/>
      <c r="I16" s="710"/>
      <c r="J16" s="710"/>
      <c r="K16" s="710">
        <f>SUM(D16:J16)</f>
        <v>0</v>
      </c>
      <c r="L16" s="711"/>
    </row>
    <row r="17" spans="1:12" ht="28">
      <c r="A17" s="708"/>
      <c r="B17" s="712" t="s">
        <v>773</v>
      </c>
      <c r="C17" s="708" t="s">
        <v>70</v>
      </c>
      <c r="D17" s="710"/>
      <c r="E17" s="710"/>
      <c r="F17" s="710"/>
      <c r="G17" s="710"/>
      <c r="H17" s="710"/>
      <c r="I17" s="710"/>
      <c r="J17" s="710"/>
      <c r="K17" s="710"/>
      <c r="L17" s="711"/>
    </row>
    <row r="18" spans="1:12" ht="28">
      <c r="A18" s="713" t="s">
        <v>30</v>
      </c>
      <c r="B18" s="714" t="s">
        <v>774</v>
      </c>
      <c r="C18" s="708" t="s">
        <v>70</v>
      </c>
      <c r="D18" s="710"/>
      <c r="E18" s="710"/>
      <c r="F18" s="710"/>
      <c r="G18" s="710"/>
      <c r="H18" s="710"/>
      <c r="I18" s="710"/>
      <c r="J18" s="710"/>
      <c r="K18" s="710">
        <f t="shared" ref="K18:K24" si="2">SUM(D18:J18)</f>
        <v>0</v>
      </c>
      <c r="L18" s="711"/>
    </row>
    <row r="19" spans="1:12">
      <c r="A19" s="713"/>
      <c r="B19" s="712" t="s">
        <v>775</v>
      </c>
      <c r="C19" s="708" t="s">
        <v>70</v>
      </c>
      <c r="D19" s="710"/>
      <c r="E19" s="710"/>
      <c r="F19" s="710"/>
      <c r="G19" s="710"/>
      <c r="H19" s="710"/>
      <c r="I19" s="710"/>
      <c r="J19" s="710"/>
      <c r="K19" s="710">
        <f t="shared" si="2"/>
        <v>0</v>
      </c>
      <c r="L19" s="711"/>
    </row>
    <row r="20" spans="1:12" ht="42">
      <c r="A20" s="713" t="s">
        <v>32</v>
      </c>
      <c r="B20" s="709" t="s">
        <v>776</v>
      </c>
      <c r="C20" s="713" t="s">
        <v>21</v>
      </c>
      <c r="D20" s="715">
        <f t="shared" ref="D20:J20" si="3">SUM(D21:D23)</f>
        <v>0</v>
      </c>
      <c r="E20" s="715">
        <f t="shared" si="3"/>
        <v>0</v>
      </c>
      <c r="F20" s="715">
        <f t="shared" si="3"/>
        <v>0</v>
      </c>
      <c r="G20" s="715">
        <f t="shared" si="3"/>
        <v>0</v>
      </c>
      <c r="H20" s="715">
        <f t="shared" si="3"/>
        <v>0</v>
      </c>
      <c r="I20" s="715">
        <f t="shared" si="3"/>
        <v>0</v>
      </c>
      <c r="J20" s="715">
        <f t="shared" si="3"/>
        <v>0</v>
      </c>
      <c r="K20" s="715">
        <f t="shared" si="2"/>
        <v>0</v>
      </c>
      <c r="L20" s="716"/>
    </row>
    <row r="21" spans="1:12">
      <c r="A21" s="708"/>
      <c r="B21" s="712" t="s">
        <v>780</v>
      </c>
      <c r="C21" s="708" t="s">
        <v>70</v>
      </c>
      <c r="D21" s="710"/>
      <c r="E21" s="710"/>
      <c r="F21" s="710"/>
      <c r="G21" s="710"/>
      <c r="H21" s="710"/>
      <c r="I21" s="710"/>
      <c r="J21" s="710"/>
      <c r="K21" s="710">
        <f t="shared" si="2"/>
        <v>0</v>
      </c>
      <c r="L21" s="711"/>
    </row>
    <row r="22" spans="1:12">
      <c r="A22" s="708"/>
      <c r="B22" s="712" t="s">
        <v>779</v>
      </c>
      <c r="C22" s="708" t="s">
        <v>70</v>
      </c>
      <c r="D22" s="710"/>
      <c r="E22" s="710"/>
      <c r="F22" s="710"/>
      <c r="G22" s="710"/>
      <c r="H22" s="710"/>
      <c r="I22" s="710"/>
      <c r="J22" s="710"/>
      <c r="K22" s="710">
        <f t="shared" si="2"/>
        <v>0</v>
      </c>
      <c r="L22" s="711"/>
    </row>
    <row r="23" spans="1:12">
      <c r="A23" s="708"/>
      <c r="B23" s="712" t="s">
        <v>778</v>
      </c>
      <c r="C23" s="708" t="s">
        <v>70</v>
      </c>
      <c r="D23" s="710"/>
      <c r="E23" s="710"/>
      <c r="F23" s="710"/>
      <c r="G23" s="710"/>
      <c r="H23" s="710"/>
      <c r="I23" s="710"/>
      <c r="J23" s="710"/>
      <c r="K23" s="710">
        <f t="shared" si="2"/>
        <v>0</v>
      </c>
      <c r="L23" s="711"/>
    </row>
    <row r="24" spans="1:12">
      <c r="A24" s="713"/>
      <c r="B24" s="712" t="s">
        <v>775</v>
      </c>
      <c r="C24" s="708" t="s">
        <v>70</v>
      </c>
      <c r="D24" s="710"/>
      <c r="E24" s="710"/>
      <c r="F24" s="710"/>
      <c r="G24" s="710"/>
      <c r="H24" s="710"/>
      <c r="I24" s="710"/>
      <c r="J24" s="710"/>
      <c r="K24" s="710">
        <f t="shared" si="2"/>
        <v>0</v>
      </c>
      <c r="L24" s="711"/>
    </row>
    <row r="25" spans="1:12">
      <c r="A25" s="703" t="s">
        <v>17</v>
      </c>
      <c r="B25" s="704" t="s">
        <v>75</v>
      </c>
      <c r="C25" s="703"/>
      <c r="D25" s="705"/>
      <c r="E25" s="705"/>
      <c r="F25" s="705"/>
      <c r="G25" s="705"/>
      <c r="H25" s="705"/>
      <c r="I25" s="705"/>
      <c r="J25" s="705"/>
      <c r="K25" s="706"/>
      <c r="L25" s="707"/>
    </row>
    <row r="26" spans="1:12" ht="42">
      <c r="A26" s="708" t="s">
        <v>19</v>
      </c>
      <c r="B26" s="709" t="s">
        <v>783</v>
      </c>
      <c r="C26" s="708" t="s">
        <v>54</v>
      </c>
      <c r="D26" s="710">
        <f>SUM(D27:D31)</f>
        <v>0</v>
      </c>
      <c r="E26" s="710" t="e">
        <f>SUM(#REF!)</f>
        <v>#REF!</v>
      </c>
      <c r="F26" s="710" t="e">
        <f>SUM(#REF!)</f>
        <v>#REF!</v>
      </c>
      <c r="G26" s="710" t="e">
        <f>SUM(#REF!)</f>
        <v>#REF!</v>
      </c>
      <c r="H26" s="710" t="e">
        <f>SUM(#REF!)</f>
        <v>#REF!</v>
      </c>
      <c r="I26" s="710" t="e">
        <f>SUM(#REF!)</f>
        <v>#REF!</v>
      </c>
      <c r="J26" s="710" t="e">
        <f>SUM(#REF!)</f>
        <v>#REF!</v>
      </c>
      <c r="K26" s="710" t="e">
        <f>SUM(D26:J26)</f>
        <v>#REF!</v>
      </c>
      <c r="L26" s="711"/>
    </row>
    <row r="27" spans="1:12">
      <c r="A27" s="708"/>
      <c r="B27" s="712" t="s">
        <v>77</v>
      </c>
      <c r="C27" s="708" t="s">
        <v>54</v>
      </c>
      <c r="D27" s="710"/>
      <c r="E27" s="710"/>
      <c r="F27" s="710"/>
      <c r="G27" s="710"/>
      <c r="H27" s="710"/>
      <c r="I27" s="710"/>
      <c r="J27" s="710"/>
      <c r="K27" s="710">
        <f>SUM(D27:J27)</f>
        <v>0</v>
      </c>
      <c r="L27" s="711"/>
    </row>
    <row r="28" spans="1:12">
      <c r="A28" s="708"/>
      <c r="B28" s="712" t="s">
        <v>78</v>
      </c>
      <c r="C28" s="708" t="s">
        <v>54</v>
      </c>
      <c r="D28" s="710"/>
      <c r="E28" s="710"/>
      <c r="F28" s="710"/>
      <c r="G28" s="710"/>
      <c r="H28" s="710"/>
      <c r="I28" s="710"/>
      <c r="J28" s="710"/>
      <c r="K28" s="710">
        <f>SUM(D28:J28)</f>
        <v>0</v>
      </c>
      <c r="L28" s="711"/>
    </row>
    <row r="29" spans="1:12">
      <c r="A29" s="708"/>
      <c r="B29" s="712" t="s">
        <v>79</v>
      </c>
      <c r="C29" s="708" t="s">
        <v>54</v>
      </c>
      <c r="D29" s="710"/>
      <c r="E29" s="710"/>
      <c r="F29" s="710"/>
      <c r="G29" s="710"/>
      <c r="H29" s="710"/>
      <c r="I29" s="710"/>
      <c r="J29" s="710"/>
      <c r="K29" s="710">
        <f>SUM(D29:J29)</f>
        <v>0</v>
      </c>
      <c r="L29" s="711"/>
    </row>
    <row r="30" spans="1:12">
      <c r="A30" s="708"/>
      <c r="B30" s="712" t="s">
        <v>80</v>
      </c>
      <c r="C30" s="708" t="s">
        <v>54</v>
      </c>
      <c r="D30" s="710"/>
      <c r="E30" s="710"/>
      <c r="F30" s="710"/>
      <c r="G30" s="710"/>
      <c r="H30" s="710"/>
      <c r="I30" s="710"/>
      <c r="J30" s="710"/>
      <c r="K30" s="710"/>
      <c r="L30" s="711"/>
    </row>
    <row r="31" spans="1:12">
      <c r="A31" s="708"/>
      <c r="B31" s="712" t="s">
        <v>76</v>
      </c>
      <c r="C31" s="708" t="s">
        <v>54</v>
      </c>
      <c r="D31" s="710"/>
      <c r="E31" s="710"/>
      <c r="F31" s="710"/>
      <c r="G31" s="710"/>
      <c r="H31" s="710"/>
      <c r="I31" s="710"/>
      <c r="J31" s="710"/>
      <c r="K31" s="710"/>
      <c r="L31" s="711"/>
    </row>
    <row r="32" spans="1:12" ht="42">
      <c r="A32" s="713" t="s">
        <v>28</v>
      </c>
      <c r="B32" s="709" t="s">
        <v>782</v>
      </c>
      <c r="C32" s="708"/>
      <c r="D32" s="710">
        <f>SUM(D33:D37)</f>
        <v>0</v>
      </c>
      <c r="E32" s="710">
        <f t="shared" ref="E32:J32" si="4">SUM(E33:E35)</f>
        <v>0</v>
      </c>
      <c r="F32" s="710">
        <f t="shared" si="4"/>
        <v>0</v>
      </c>
      <c r="G32" s="710">
        <f t="shared" si="4"/>
        <v>0</v>
      </c>
      <c r="H32" s="710">
        <f t="shared" si="4"/>
        <v>0</v>
      </c>
      <c r="I32" s="710">
        <f t="shared" si="4"/>
        <v>0</v>
      </c>
      <c r="J32" s="710">
        <f t="shared" si="4"/>
        <v>0</v>
      </c>
      <c r="K32" s="710">
        <f>SUM(D32:J32)</f>
        <v>0</v>
      </c>
      <c r="L32" s="711"/>
    </row>
    <row r="33" spans="1:12">
      <c r="A33" s="708"/>
      <c r="B33" s="712" t="s">
        <v>784</v>
      </c>
      <c r="C33" s="708" t="s">
        <v>54</v>
      </c>
      <c r="D33" s="710"/>
      <c r="E33" s="710"/>
      <c r="F33" s="710"/>
      <c r="G33" s="710"/>
      <c r="H33" s="710"/>
      <c r="I33" s="710"/>
      <c r="J33" s="710"/>
      <c r="K33" s="710">
        <f>SUM(D33:J33)</f>
        <v>0</v>
      </c>
      <c r="L33" s="711"/>
    </row>
    <row r="34" spans="1:12">
      <c r="A34" s="708"/>
      <c r="B34" s="712" t="s">
        <v>785</v>
      </c>
      <c r="C34" s="708" t="s">
        <v>54</v>
      </c>
      <c r="D34" s="710"/>
      <c r="E34" s="710"/>
      <c r="F34" s="710"/>
      <c r="G34" s="710"/>
      <c r="H34" s="710"/>
      <c r="I34" s="710"/>
      <c r="J34" s="710"/>
      <c r="K34" s="710">
        <f>SUM(D34:J34)</f>
        <v>0</v>
      </c>
      <c r="L34" s="711"/>
    </row>
    <row r="35" spans="1:12">
      <c r="A35" s="708"/>
      <c r="B35" s="712" t="s">
        <v>786</v>
      </c>
      <c r="C35" s="708" t="s">
        <v>54</v>
      </c>
      <c r="D35" s="710"/>
      <c r="E35" s="710"/>
      <c r="F35" s="710"/>
      <c r="G35" s="710"/>
      <c r="H35" s="710"/>
      <c r="I35" s="710"/>
      <c r="J35" s="710"/>
      <c r="K35" s="710">
        <f>SUM(D35:J35)</f>
        <v>0</v>
      </c>
      <c r="L35" s="711"/>
    </row>
    <row r="36" spans="1:12">
      <c r="A36" s="708"/>
      <c r="B36" s="712" t="s">
        <v>787</v>
      </c>
      <c r="C36" s="708" t="s">
        <v>54</v>
      </c>
      <c r="D36" s="710"/>
      <c r="E36" s="710"/>
      <c r="F36" s="710"/>
      <c r="G36" s="710"/>
      <c r="H36" s="710"/>
      <c r="I36" s="710"/>
      <c r="J36" s="710"/>
      <c r="K36" s="710"/>
      <c r="L36" s="711"/>
    </row>
    <row r="37" spans="1:12">
      <c r="A37" s="708"/>
      <c r="B37" s="712" t="s">
        <v>788</v>
      </c>
      <c r="C37" s="708" t="s">
        <v>54</v>
      </c>
      <c r="D37" s="710"/>
      <c r="E37" s="710"/>
      <c r="F37" s="710"/>
      <c r="G37" s="710"/>
      <c r="H37" s="710"/>
      <c r="I37" s="710"/>
      <c r="J37" s="710"/>
      <c r="K37" s="710"/>
      <c r="L37" s="711"/>
    </row>
    <row r="38" spans="1:12" ht="28">
      <c r="A38" s="713" t="s">
        <v>30</v>
      </c>
      <c r="B38" s="714" t="s">
        <v>781</v>
      </c>
      <c r="C38" s="708" t="s">
        <v>21</v>
      </c>
      <c r="D38" s="710"/>
      <c r="E38" s="710"/>
      <c r="F38" s="710"/>
      <c r="G38" s="710"/>
      <c r="H38" s="710"/>
      <c r="I38" s="710"/>
      <c r="J38" s="710"/>
      <c r="K38" s="710">
        <f t="shared" ref="K38:K43" si="5">SUM(D38:J38)</f>
        <v>0</v>
      </c>
      <c r="L38" s="711"/>
    </row>
    <row r="39" spans="1:12">
      <c r="A39" s="713"/>
      <c r="B39" s="712" t="s">
        <v>789</v>
      </c>
      <c r="C39" s="708"/>
      <c r="D39" s="710"/>
      <c r="E39" s="710"/>
      <c r="F39" s="710"/>
      <c r="G39" s="710"/>
      <c r="H39" s="710"/>
      <c r="I39" s="710"/>
      <c r="J39" s="710"/>
      <c r="K39" s="710">
        <f t="shared" si="5"/>
        <v>0</v>
      </c>
      <c r="L39" s="711"/>
    </row>
    <row r="40" spans="1:12" ht="56">
      <c r="A40" s="713" t="s">
        <v>32</v>
      </c>
      <c r="B40" s="709" t="s">
        <v>790</v>
      </c>
      <c r="C40" s="713" t="s">
        <v>21</v>
      </c>
      <c r="D40" s="715">
        <f>SUM(D41:D45)</f>
        <v>0</v>
      </c>
      <c r="E40" s="715" t="e">
        <f>SUM(#REF!)</f>
        <v>#REF!</v>
      </c>
      <c r="F40" s="715" t="e">
        <f>SUM(#REF!)</f>
        <v>#REF!</v>
      </c>
      <c r="G40" s="715" t="e">
        <f>SUM(#REF!)</f>
        <v>#REF!</v>
      </c>
      <c r="H40" s="715" t="e">
        <f>SUM(#REF!)</f>
        <v>#REF!</v>
      </c>
      <c r="I40" s="715" t="e">
        <f>SUM(#REF!)</f>
        <v>#REF!</v>
      </c>
      <c r="J40" s="715" t="e">
        <f>SUM(#REF!)</f>
        <v>#REF!</v>
      </c>
      <c r="K40" s="715" t="e">
        <f t="shared" si="5"/>
        <v>#REF!</v>
      </c>
      <c r="L40" s="716"/>
    </row>
    <row r="41" spans="1:12">
      <c r="A41" s="708"/>
      <c r="B41" s="712" t="s">
        <v>794</v>
      </c>
      <c r="C41" s="708" t="s">
        <v>54</v>
      </c>
      <c r="D41" s="710"/>
      <c r="E41" s="710"/>
      <c r="F41" s="710"/>
      <c r="G41" s="710"/>
      <c r="H41" s="710"/>
      <c r="I41" s="710"/>
      <c r="J41" s="710"/>
      <c r="K41" s="710">
        <f t="shared" si="5"/>
        <v>0</v>
      </c>
      <c r="L41" s="711"/>
    </row>
    <row r="42" spans="1:12">
      <c r="A42" s="708"/>
      <c r="B42" s="712" t="s">
        <v>793</v>
      </c>
      <c r="C42" s="708" t="s">
        <v>54</v>
      </c>
      <c r="D42" s="710"/>
      <c r="E42" s="710"/>
      <c r="F42" s="710"/>
      <c r="G42" s="710"/>
      <c r="H42" s="710"/>
      <c r="I42" s="710"/>
      <c r="J42" s="710"/>
      <c r="K42" s="710">
        <f t="shared" si="5"/>
        <v>0</v>
      </c>
      <c r="L42" s="711"/>
    </row>
    <row r="43" spans="1:12">
      <c r="A43" s="708"/>
      <c r="B43" s="712" t="s">
        <v>792</v>
      </c>
      <c r="C43" s="708" t="s">
        <v>54</v>
      </c>
      <c r="D43" s="710"/>
      <c r="E43" s="710"/>
      <c r="F43" s="710"/>
      <c r="G43" s="710"/>
      <c r="H43" s="710"/>
      <c r="I43" s="710"/>
      <c r="J43" s="710"/>
      <c r="K43" s="710">
        <f t="shared" si="5"/>
        <v>0</v>
      </c>
      <c r="L43" s="711"/>
    </row>
    <row r="44" spans="1:12">
      <c r="A44" s="708"/>
      <c r="B44" s="712" t="s">
        <v>791</v>
      </c>
      <c r="C44" s="708" t="s">
        <v>54</v>
      </c>
      <c r="D44" s="710"/>
      <c r="E44" s="710"/>
      <c r="F44" s="710"/>
      <c r="G44" s="710"/>
      <c r="H44" s="710"/>
      <c r="I44" s="710"/>
      <c r="J44" s="710"/>
      <c r="K44" s="710"/>
      <c r="L44" s="711"/>
    </row>
    <row r="45" spans="1:12">
      <c r="A45" s="708"/>
      <c r="B45" s="712" t="s">
        <v>789</v>
      </c>
      <c r="C45" s="708" t="s">
        <v>54</v>
      </c>
      <c r="D45" s="710"/>
      <c r="E45" s="710"/>
      <c r="F45" s="710"/>
      <c r="G45" s="710"/>
      <c r="H45" s="710"/>
      <c r="I45" s="710"/>
      <c r="J45" s="710"/>
      <c r="K45" s="710"/>
      <c r="L45" s="711"/>
    </row>
    <row r="46" spans="1:12">
      <c r="A46" s="703" t="s">
        <v>81</v>
      </c>
      <c r="B46" s="704" t="s">
        <v>82</v>
      </c>
      <c r="C46" s="703" t="s">
        <v>66</v>
      </c>
      <c r="D46" s="705"/>
      <c r="E46" s="705"/>
      <c r="F46" s="705"/>
      <c r="G46" s="705"/>
      <c r="H46" s="705"/>
      <c r="I46" s="705"/>
      <c r="J46" s="705"/>
      <c r="K46" s="706"/>
      <c r="L46" s="707"/>
    </row>
    <row r="47" spans="1:12" ht="42">
      <c r="A47" s="708" t="s">
        <v>19</v>
      </c>
      <c r="B47" s="709" t="s">
        <v>783</v>
      </c>
      <c r="C47" s="708" t="s">
        <v>54</v>
      </c>
      <c r="D47" s="710">
        <f>SUM(D64:D67)</f>
        <v>0</v>
      </c>
      <c r="E47" s="710" t="e">
        <f>SUM(#REF!)</f>
        <v>#REF!</v>
      </c>
      <c r="F47" s="710" t="e">
        <f>SUM(#REF!)</f>
        <v>#REF!</v>
      </c>
      <c r="G47" s="710" t="e">
        <f>SUM(#REF!)</f>
        <v>#REF!</v>
      </c>
      <c r="H47" s="710" t="e">
        <f>SUM(#REF!)</f>
        <v>#REF!</v>
      </c>
      <c r="I47" s="710" t="e">
        <f>SUM(#REF!)</f>
        <v>#REF!</v>
      </c>
      <c r="J47" s="710" t="e">
        <f>SUM(#REF!)</f>
        <v>#REF!</v>
      </c>
      <c r="K47" s="710" t="e">
        <f>SUM(D47:J47)</f>
        <v>#REF!</v>
      </c>
      <c r="L47" s="711"/>
    </row>
    <row r="48" spans="1:12">
      <c r="A48" s="708"/>
      <c r="B48" s="712" t="s">
        <v>84</v>
      </c>
      <c r="C48" s="708" t="s">
        <v>54</v>
      </c>
      <c r="D48" s="710"/>
      <c r="E48" s="710"/>
      <c r="F48" s="710"/>
      <c r="G48" s="710"/>
      <c r="H48" s="710"/>
      <c r="I48" s="710"/>
      <c r="J48" s="710"/>
      <c r="K48" s="710">
        <f>SUM(D48:J48)</f>
        <v>0</v>
      </c>
      <c r="L48" s="711"/>
    </row>
    <row r="49" spans="1:12">
      <c r="A49" s="708"/>
      <c r="B49" s="712" t="s">
        <v>85</v>
      </c>
      <c r="C49" s="708" t="s">
        <v>54</v>
      </c>
      <c r="D49" s="710"/>
      <c r="E49" s="710"/>
      <c r="F49" s="710"/>
      <c r="G49" s="710"/>
      <c r="H49" s="710"/>
      <c r="I49" s="710"/>
      <c r="J49" s="710"/>
      <c r="K49" s="710">
        <f>SUM(D49:J49)</f>
        <v>0</v>
      </c>
      <c r="L49" s="711"/>
    </row>
    <row r="50" spans="1:12">
      <c r="A50" s="708"/>
      <c r="B50" s="712" t="s">
        <v>86</v>
      </c>
      <c r="C50" s="708" t="s">
        <v>54</v>
      </c>
      <c r="D50" s="710"/>
      <c r="E50" s="710"/>
      <c r="F50" s="710"/>
      <c r="G50" s="710"/>
      <c r="H50" s="710"/>
      <c r="I50" s="710"/>
      <c r="J50" s="710"/>
      <c r="K50" s="710"/>
      <c r="L50" s="711"/>
    </row>
    <row r="51" spans="1:12">
      <c r="A51" s="708"/>
      <c r="B51" s="712" t="s">
        <v>83</v>
      </c>
      <c r="C51" s="708" t="s">
        <v>54</v>
      </c>
      <c r="D51" s="710"/>
      <c r="E51" s="710"/>
      <c r="F51" s="710"/>
      <c r="G51" s="710"/>
      <c r="H51" s="710"/>
      <c r="I51" s="710"/>
      <c r="J51" s="710"/>
      <c r="K51" s="710"/>
      <c r="L51" s="711"/>
    </row>
    <row r="52" spans="1:12" ht="28">
      <c r="A52" s="713" t="s">
        <v>28</v>
      </c>
      <c r="B52" s="709" t="s">
        <v>795</v>
      </c>
      <c r="C52" s="708"/>
      <c r="D52" s="710">
        <f>SUM(D53:D56)</f>
        <v>0</v>
      </c>
      <c r="E52" s="710">
        <f t="shared" ref="E52:J52" si="6">SUM(E64:E66)</f>
        <v>0</v>
      </c>
      <c r="F52" s="710">
        <f t="shared" si="6"/>
        <v>0</v>
      </c>
      <c r="G52" s="710">
        <f t="shared" si="6"/>
        <v>0</v>
      </c>
      <c r="H52" s="710">
        <f t="shared" si="6"/>
        <v>0</v>
      </c>
      <c r="I52" s="710">
        <f t="shared" si="6"/>
        <v>0</v>
      </c>
      <c r="J52" s="710">
        <f t="shared" si="6"/>
        <v>0</v>
      </c>
      <c r="K52" s="710">
        <f>SUM(D52:J52)</f>
        <v>0</v>
      </c>
      <c r="L52" s="711"/>
    </row>
    <row r="53" spans="1:12">
      <c r="A53" s="708"/>
      <c r="B53" s="712" t="s">
        <v>796</v>
      </c>
      <c r="C53" s="708" t="s">
        <v>54</v>
      </c>
      <c r="D53" s="710"/>
      <c r="E53" s="710"/>
      <c r="F53" s="710"/>
      <c r="G53" s="710"/>
      <c r="H53" s="710"/>
      <c r="I53" s="710"/>
      <c r="J53" s="710"/>
      <c r="K53" s="710">
        <f>SUM(D53:J53)</f>
        <v>0</v>
      </c>
      <c r="L53" s="711"/>
    </row>
    <row r="54" spans="1:12">
      <c r="A54" s="708"/>
      <c r="B54" s="712" t="s">
        <v>797</v>
      </c>
      <c r="C54" s="708" t="s">
        <v>54</v>
      </c>
      <c r="D54" s="710"/>
      <c r="E54" s="710"/>
      <c r="F54" s="710"/>
      <c r="G54" s="710"/>
      <c r="H54" s="710"/>
      <c r="I54" s="710"/>
      <c r="J54" s="710"/>
      <c r="K54" s="710">
        <f>SUM(D54:J54)</f>
        <v>0</v>
      </c>
      <c r="L54" s="711"/>
    </row>
    <row r="55" spans="1:12">
      <c r="A55" s="708"/>
      <c r="B55" s="712" t="s">
        <v>798</v>
      </c>
      <c r="C55" s="708" t="s">
        <v>54</v>
      </c>
      <c r="D55" s="710"/>
      <c r="E55" s="710"/>
      <c r="F55" s="710"/>
      <c r="G55" s="710"/>
      <c r="H55" s="710"/>
      <c r="I55" s="710"/>
      <c r="J55" s="710"/>
      <c r="K55" s="710"/>
      <c r="L55" s="711"/>
    </row>
    <row r="56" spans="1:12">
      <c r="A56" s="708"/>
      <c r="B56" s="712" t="s">
        <v>799</v>
      </c>
      <c r="C56" s="708" t="s">
        <v>54</v>
      </c>
      <c r="D56" s="710"/>
      <c r="E56" s="710"/>
      <c r="F56" s="710"/>
      <c r="G56" s="710"/>
      <c r="H56" s="710"/>
      <c r="I56" s="710"/>
      <c r="J56" s="710"/>
      <c r="K56" s="710"/>
      <c r="L56" s="711"/>
    </row>
    <row r="57" spans="1:12" ht="28">
      <c r="A57" s="713" t="s">
        <v>30</v>
      </c>
      <c r="B57" s="714" t="s">
        <v>800</v>
      </c>
      <c r="C57" s="708" t="s">
        <v>21</v>
      </c>
      <c r="D57" s="710"/>
      <c r="E57" s="710"/>
      <c r="F57" s="710"/>
      <c r="G57" s="710"/>
      <c r="H57" s="710"/>
      <c r="I57" s="710"/>
      <c r="J57" s="710"/>
      <c r="K57" s="710">
        <f>SUM(D57:J57)</f>
        <v>0</v>
      </c>
      <c r="L57" s="711"/>
    </row>
    <row r="58" spans="1:12">
      <c r="A58" s="713"/>
      <c r="B58" s="712" t="s">
        <v>801</v>
      </c>
      <c r="C58" s="708"/>
      <c r="D58" s="710"/>
      <c r="E58" s="710"/>
      <c r="F58" s="710"/>
      <c r="G58" s="710"/>
      <c r="H58" s="710"/>
      <c r="I58" s="710"/>
      <c r="J58" s="710"/>
      <c r="K58" s="710">
        <f>SUM(D58:J58)</f>
        <v>0</v>
      </c>
      <c r="L58" s="711"/>
    </row>
    <row r="59" spans="1:12" ht="42">
      <c r="A59" s="713" t="s">
        <v>32</v>
      </c>
      <c r="B59" s="709" t="s">
        <v>802</v>
      </c>
      <c r="C59" s="713" t="s">
        <v>21</v>
      </c>
      <c r="D59" s="715">
        <f>SUM(D60:D63)</f>
        <v>0</v>
      </c>
      <c r="E59" s="715" t="e">
        <f>SUM(#REF!)</f>
        <v>#REF!</v>
      </c>
      <c r="F59" s="715" t="e">
        <f>SUM(#REF!)</f>
        <v>#REF!</v>
      </c>
      <c r="G59" s="715" t="e">
        <f>SUM(#REF!)</f>
        <v>#REF!</v>
      </c>
      <c r="H59" s="715" t="e">
        <f>SUM(#REF!)</f>
        <v>#REF!</v>
      </c>
      <c r="I59" s="715" t="e">
        <f>SUM(#REF!)</f>
        <v>#REF!</v>
      </c>
      <c r="J59" s="715" t="e">
        <f>SUM(#REF!)</f>
        <v>#REF!</v>
      </c>
      <c r="K59" s="715" t="e">
        <f>SUM(D59:J59)</f>
        <v>#REF!</v>
      </c>
      <c r="L59" s="716"/>
    </row>
    <row r="60" spans="1:12">
      <c r="A60" s="708"/>
      <c r="B60" s="712" t="s">
        <v>805</v>
      </c>
      <c r="C60" s="708" t="s">
        <v>54</v>
      </c>
      <c r="D60" s="710"/>
      <c r="E60" s="710"/>
      <c r="F60" s="710"/>
      <c r="G60" s="710"/>
      <c r="H60" s="710"/>
      <c r="I60" s="710"/>
      <c r="J60" s="710"/>
      <c r="K60" s="710">
        <f>SUM(D60:J60)</f>
        <v>0</v>
      </c>
      <c r="L60" s="711"/>
    </row>
    <row r="61" spans="1:12">
      <c r="A61" s="708"/>
      <c r="B61" s="712" t="s">
        <v>804</v>
      </c>
      <c r="C61" s="708" t="s">
        <v>54</v>
      </c>
      <c r="D61" s="710"/>
      <c r="E61" s="710"/>
      <c r="F61" s="710"/>
      <c r="G61" s="710"/>
      <c r="H61" s="710"/>
      <c r="I61" s="710"/>
      <c r="J61" s="710"/>
      <c r="K61" s="710">
        <f>SUM(D61:J61)</f>
        <v>0</v>
      </c>
      <c r="L61" s="711"/>
    </row>
    <row r="62" spans="1:12">
      <c r="A62" s="708"/>
      <c r="B62" s="712" t="s">
        <v>803</v>
      </c>
      <c r="C62" s="708" t="s">
        <v>54</v>
      </c>
      <c r="D62" s="710"/>
      <c r="E62" s="710"/>
      <c r="F62" s="710"/>
      <c r="G62" s="710"/>
      <c r="H62" s="710"/>
      <c r="I62" s="710"/>
      <c r="J62" s="710"/>
      <c r="K62" s="710"/>
      <c r="L62" s="711"/>
    </row>
    <row r="63" spans="1:12">
      <c r="A63" s="717"/>
      <c r="B63" s="718" t="s">
        <v>801</v>
      </c>
      <c r="C63" s="719" t="s">
        <v>54</v>
      </c>
      <c r="D63" s="720"/>
      <c r="E63" s="720"/>
      <c r="F63" s="720"/>
      <c r="G63" s="720"/>
      <c r="H63" s="720"/>
      <c r="I63" s="720"/>
      <c r="J63" s="720"/>
      <c r="K63" s="720">
        <f>SUM(D63:J63)</f>
        <v>0</v>
      </c>
      <c r="L63" s="721"/>
    </row>
    <row r="64" spans="1:12">
      <c r="A64" s="8"/>
      <c r="B64" s="1"/>
      <c r="C64" s="1"/>
      <c r="D64" s="1"/>
      <c r="E64" s="1"/>
      <c r="F64" s="1"/>
      <c r="G64" s="1"/>
      <c r="H64" s="1"/>
      <c r="I64" s="1"/>
      <c r="J64" s="928"/>
      <c r="K64" s="928"/>
      <c r="L64" s="928"/>
    </row>
    <row r="65" spans="1:12">
      <c r="A65" s="9"/>
      <c r="B65" s="10"/>
      <c r="C65" s="11"/>
      <c r="D65" s="11"/>
      <c r="E65" s="11"/>
      <c r="F65" s="11"/>
      <c r="G65" s="11"/>
      <c r="H65" s="11"/>
      <c r="I65" s="11"/>
      <c r="J65" s="929" t="s">
        <v>410</v>
      </c>
      <c r="K65" s="929"/>
      <c r="L65" s="929"/>
    </row>
    <row r="66" spans="1:12" ht="16">
      <c r="A66" s="925"/>
      <c r="B66" s="926"/>
      <c r="C66" s="926"/>
      <c r="D66" s="12"/>
      <c r="E66" s="12"/>
      <c r="F66" s="12"/>
      <c r="G66" s="12"/>
      <c r="H66" s="12"/>
      <c r="I66" s="12"/>
      <c r="J66" s="901" t="s">
        <v>39</v>
      </c>
      <c r="K66" s="901"/>
      <c r="L66" s="901"/>
    </row>
    <row r="67" spans="1:12" ht="42.75" customHeight="1">
      <c r="A67" s="13"/>
      <c r="B67" s="904" t="s">
        <v>806</v>
      </c>
      <c r="C67" s="904"/>
      <c r="D67" s="904"/>
      <c r="E67" s="904"/>
      <c r="F67" s="904"/>
      <c r="G67" s="904"/>
      <c r="H67" s="904"/>
      <c r="I67" s="904"/>
      <c r="J67" s="904"/>
      <c r="K67" s="904"/>
      <c r="L67" s="904"/>
    </row>
  </sheetData>
  <mergeCells count="10">
    <mergeCell ref="B67:L67"/>
    <mergeCell ref="A66:C66"/>
    <mergeCell ref="J66:L66"/>
    <mergeCell ref="A1:B1"/>
    <mergeCell ref="K1:L1"/>
    <mergeCell ref="A2:B2"/>
    <mergeCell ref="A3:L3"/>
    <mergeCell ref="J64:L64"/>
    <mergeCell ref="J65:L65"/>
    <mergeCell ref="A4:L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
  <sheetViews>
    <sheetView workbookViewId="0">
      <selection activeCell="E18" sqref="E18"/>
    </sheetView>
  </sheetViews>
  <sheetFormatPr baseColWidth="10" defaultColWidth="9" defaultRowHeight="16"/>
  <cols>
    <col min="1" max="1" width="6.33203125" style="33" customWidth="1"/>
    <col min="2" max="2" width="44.83203125" style="33" customWidth="1"/>
    <col min="3" max="3" width="23.5" style="33" customWidth="1"/>
    <col min="4" max="4" width="27.83203125" style="33" customWidth="1"/>
    <col min="5" max="5" width="26.5" style="33" customWidth="1"/>
    <col min="6" max="6" width="25.5" style="33" customWidth="1"/>
    <col min="7" max="16384" width="9" style="33"/>
  </cols>
  <sheetData>
    <row r="1" spans="1:8">
      <c r="A1" s="930" t="s">
        <v>0</v>
      </c>
      <c r="B1" s="930"/>
      <c r="C1" s="930"/>
      <c r="D1" s="543"/>
      <c r="E1" s="641" t="s">
        <v>737</v>
      </c>
      <c r="F1" s="58"/>
      <c r="G1" s="58"/>
      <c r="H1" s="58"/>
    </row>
    <row r="2" spans="1:8">
      <c r="A2" s="897"/>
      <c r="B2" s="897"/>
      <c r="C2" s="897"/>
      <c r="D2" s="310"/>
      <c r="E2" s="542"/>
      <c r="F2" s="58"/>
      <c r="G2" s="58"/>
      <c r="H2" s="58"/>
    </row>
    <row r="3" spans="1:8" ht="40.5" customHeight="1">
      <c r="A3" s="897" t="s">
        <v>678</v>
      </c>
      <c r="B3" s="897"/>
      <c r="C3" s="897"/>
      <c r="D3" s="897"/>
      <c r="E3" s="897"/>
      <c r="F3" s="58"/>
      <c r="G3" s="58"/>
      <c r="H3" s="58"/>
    </row>
    <row r="4" spans="1:8" ht="25" customHeight="1">
      <c r="A4" s="931" t="s">
        <v>688</v>
      </c>
      <c r="B4" s="931"/>
      <c r="C4" s="931"/>
      <c r="D4" s="931"/>
      <c r="E4" s="931"/>
      <c r="F4" s="58"/>
      <c r="G4" s="58"/>
      <c r="H4" s="58"/>
    </row>
    <row r="5" spans="1:8" ht="17" thickBot="1">
      <c r="A5" s="642"/>
      <c r="B5" s="48"/>
      <c r="C5" s="48"/>
      <c r="D5" s="48"/>
      <c r="E5" s="48" t="s">
        <v>679</v>
      </c>
      <c r="F5" s="58"/>
      <c r="G5" s="58"/>
      <c r="H5" s="58"/>
    </row>
    <row r="6" spans="1:8" s="58" customFormat="1" ht="18" thickBot="1">
      <c r="A6" s="932" t="s">
        <v>3</v>
      </c>
      <c r="B6" s="934" t="s">
        <v>4</v>
      </c>
      <c r="C6" s="643" t="s">
        <v>680</v>
      </c>
      <c r="D6" s="643" t="s">
        <v>681</v>
      </c>
      <c r="E6" s="934" t="s">
        <v>14</v>
      </c>
      <c r="F6" s="49"/>
    </row>
    <row r="7" spans="1:8" s="58" customFormat="1" ht="34">
      <c r="A7" s="933"/>
      <c r="B7" s="935"/>
      <c r="C7" s="643" t="s">
        <v>682</v>
      </c>
      <c r="D7" s="643" t="s">
        <v>683</v>
      </c>
      <c r="E7" s="935"/>
      <c r="F7" s="49"/>
    </row>
    <row r="8" spans="1:8" s="58" customFormat="1" ht="17">
      <c r="A8" s="611" t="s">
        <v>17</v>
      </c>
      <c r="B8" s="610" t="s">
        <v>684</v>
      </c>
      <c r="C8" s="611"/>
      <c r="D8" s="611"/>
      <c r="E8" s="611"/>
      <c r="F8" s="49"/>
    </row>
    <row r="9" spans="1:8" s="58" customFormat="1" ht="17">
      <c r="A9" s="644">
        <v>1</v>
      </c>
      <c r="B9" s="615" t="str">
        <f>+'[2]Tong hop bieu 1'!B22</f>
        <v>THPT Chuyên</v>
      </c>
      <c r="C9" s="645"/>
      <c r="D9" s="646"/>
      <c r="E9" s="645"/>
      <c r="F9" s="620"/>
    </row>
    <row r="10" spans="1:8" ht="17">
      <c r="A10" s="644">
        <v>2</v>
      </c>
      <c r="B10" s="615" t="str">
        <f>+'[2]Tong hop bieu 1'!B23</f>
        <v>THPT Chất lượng cao</v>
      </c>
      <c r="C10" s="394"/>
      <c r="D10" s="394"/>
      <c r="E10" s="394"/>
    </row>
    <row r="11" spans="1:8" s="58" customFormat="1" ht="17">
      <c r="A11" s="611" t="s">
        <v>38</v>
      </c>
      <c r="B11" s="610" t="s">
        <v>229</v>
      </c>
      <c r="C11" s="611"/>
      <c r="D11" s="611"/>
      <c r="E11" s="611"/>
      <c r="F11" s="49"/>
    </row>
    <row r="12" spans="1:8" s="58" customFormat="1" ht="17">
      <c r="A12" s="644">
        <v>1</v>
      </c>
      <c r="B12" s="615" t="str">
        <f>+'[2]Tong hop bieu 1'!B25</f>
        <v>THSP Mầm non</v>
      </c>
      <c r="C12" s="645"/>
      <c r="D12" s="646"/>
      <c r="E12" s="645"/>
      <c r="F12" s="620"/>
    </row>
    <row r="13" spans="1:8" ht="17">
      <c r="A13" s="644">
        <v>2</v>
      </c>
      <c r="B13" s="615" t="str">
        <f>+'[2]Tong hop bieu 1'!B26</f>
        <v>THSP Tiểu học</v>
      </c>
      <c r="C13" s="394"/>
      <c r="D13" s="394"/>
      <c r="E13" s="394"/>
    </row>
    <row r="14" spans="1:8" ht="17">
      <c r="A14" s="644">
        <v>3</v>
      </c>
      <c r="B14" s="615" t="str">
        <f>+'[2]Tong hop bieu 1'!B27</f>
        <v>THSP THCS</v>
      </c>
      <c r="C14" s="394"/>
      <c r="D14" s="394"/>
      <c r="E14" s="394"/>
    </row>
    <row r="15" spans="1:8" s="40" customFormat="1">
      <c r="A15" s="647"/>
      <c r="B15" s="395" t="s">
        <v>685</v>
      </c>
      <c r="C15" s="395"/>
      <c r="D15" s="395"/>
      <c r="E15" s="395"/>
    </row>
    <row r="17" spans="2:2" s="648" customFormat="1" ht="18">
      <c r="B17" s="546" t="s">
        <v>686</v>
      </c>
    </row>
    <row r="18" spans="2:2">
      <c r="B18" s="545" t="s">
        <v>687</v>
      </c>
    </row>
  </sheetData>
  <mergeCells count="7">
    <mergeCell ref="A1:C1"/>
    <mergeCell ref="A2:C2"/>
    <mergeCell ref="A3:E3"/>
    <mergeCell ref="A4:E4"/>
    <mergeCell ref="A6:A7"/>
    <mergeCell ref="B6:B7"/>
    <mergeCell ref="E6: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workbookViewId="0">
      <selection activeCell="N14" sqref="N14"/>
    </sheetView>
  </sheetViews>
  <sheetFormatPr baseColWidth="10" defaultColWidth="9" defaultRowHeight="15"/>
  <cols>
    <col min="1" max="1" width="6.33203125" style="20" customWidth="1"/>
    <col min="2" max="2" width="26.5" style="20" customWidth="1"/>
    <col min="3" max="10" width="12.5" style="20" customWidth="1"/>
    <col min="11" max="11" width="26.5" style="20" customWidth="1"/>
    <col min="12" max="12" width="25.5" style="20" customWidth="1"/>
    <col min="13" max="16384" width="9" style="20"/>
  </cols>
  <sheetData>
    <row r="1" spans="1:14" ht="22" customHeight="1">
      <c r="A1" s="894" t="s">
        <v>0</v>
      </c>
      <c r="B1" s="894"/>
      <c r="C1" s="894"/>
      <c r="D1" s="73"/>
      <c r="E1" s="73"/>
      <c r="F1" s="73"/>
      <c r="G1" s="616"/>
      <c r="I1" s="73"/>
      <c r="J1" s="73"/>
      <c r="K1" s="622" t="s">
        <v>670</v>
      </c>
      <c r="L1" s="465"/>
      <c r="M1" s="465"/>
      <c r="N1" s="465"/>
    </row>
    <row r="2" spans="1:14">
      <c r="A2" s="896" t="s">
        <v>507</v>
      </c>
      <c r="B2" s="896"/>
      <c r="C2" s="896"/>
      <c r="D2" s="617"/>
      <c r="E2" s="617"/>
      <c r="F2" s="617"/>
      <c r="G2" s="618"/>
      <c r="H2" s="618"/>
      <c r="I2" s="617"/>
      <c r="J2" s="617"/>
      <c r="K2" s="505"/>
      <c r="L2" s="465"/>
      <c r="M2" s="465"/>
      <c r="N2" s="465"/>
    </row>
    <row r="3" spans="1:14" ht="30" customHeight="1">
      <c r="A3" s="897" t="s">
        <v>673</v>
      </c>
      <c r="B3" s="897"/>
      <c r="C3" s="897"/>
      <c r="D3" s="897"/>
      <c r="E3" s="897"/>
      <c r="F3" s="897"/>
      <c r="G3" s="897"/>
      <c r="H3" s="897"/>
      <c r="I3" s="897"/>
      <c r="J3" s="897"/>
      <c r="K3" s="897"/>
      <c r="L3" s="465"/>
      <c r="M3" s="465"/>
      <c r="N3" s="465"/>
    </row>
    <row r="4" spans="1:14" ht="30" customHeight="1">
      <c r="A4" s="936" t="s">
        <v>412</v>
      </c>
      <c r="B4" s="936"/>
      <c r="C4" s="936"/>
      <c r="D4" s="936"/>
      <c r="E4" s="936"/>
      <c r="F4" s="936"/>
      <c r="G4" s="936"/>
      <c r="H4" s="936"/>
      <c r="I4" s="936"/>
      <c r="J4" s="936"/>
      <c r="K4" s="936"/>
      <c r="L4" s="465"/>
      <c r="M4" s="465"/>
      <c r="N4" s="465"/>
    </row>
    <row r="5" spans="1:14" ht="30" customHeight="1">
      <c r="A5" s="931" t="s">
        <v>87</v>
      </c>
      <c r="B5" s="931"/>
      <c r="C5" s="931"/>
      <c r="D5" s="931"/>
      <c r="E5" s="931"/>
      <c r="F5" s="931"/>
      <c r="G5" s="931"/>
      <c r="H5" s="931"/>
      <c r="I5" s="931"/>
      <c r="J5" s="931"/>
      <c r="K5" s="931"/>
      <c r="L5" s="465"/>
      <c r="M5" s="465"/>
      <c r="N5" s="465"/>
    </row>
    <row r="6" spans="1:14" ht="16" thickBot="1">
      <c r="A6" s="619"/>
      <c r="B6" s="31"/>
      <c r="C6" s="31"/>
      <c r="D6" s="31"/>
      <c r="E6" s="31"/>
      <c r="F6" s="31"/>
      <c r="G6" s="202"/>
      <c r="H6" s="202"/>
      <c r="I6" s="31"/>
      <c r="J6" s="31"/>
      <c r="K6" s="31"/>
      <c r="L6" s="465"/>
      <c r="M6" s="465"/>
      <c r="N6" s="465"/>
    </row>
    <row r="7" spans="1:14" s="469" customFormat="1" ht="42" customHeight="1">
      <c r="A7" s="608" t="s">
        <v>3</v>
      </c>
      <c r="B7" s="544" t="s">
        <v>4</v>
      </c>
      <c r="C7" s="693" t="s">
        <v>6</v>
      </c>
      <c r="D7" s="693" t="s">
        <v>7</v>
      </c>
      <c r="E7" s="544" t="s">
        <v>8</v>
      </c>
      <c r="F7" s="544" t="s">
        <v>9</v>
      </c>
      <c r="G7" s="544" t="s">
        <v>10</v>
      </c>
      <c r="H7" s="544" t="s">
        <v>11</v>
      </c>
      <c r="I7" s="544" t="s">
        <v>12</v>
      </c>
      <c r="J7" s="693" t="s">
        <v>92</v>
      </c>
      <c r="K7" s="544" t="s">
        <v>14</v>
      </c>
      <c r="L7" s="49" t="s">
        <v>677</v>
      </c>
      <c r="M7" s="465"/>
      <c r="N7" s="465"/>
    </row>
    <row r="8" spans="1:14" s="469" customFormat="1" ht="42" customHeight="1">
      <c r="A8" s="692" t="s">
        <v>15</v>
      </c>
      <c r="B8" s="702" t="s">
        <v>734</v>
      </c>
      <c r="C8" s="606"/>
      <c r="D8" s="606"/>
      <c r="E8" s="606"/>
      <c r="F8" s="606"/>
      <c r="G8" s="606"/>
      <c r="H8" s="606"/>
      <c r="I8" s="606"/>
      <c r="J8" s="606"/>
      <c r="K8" s="606"/>
      <c r="L8" s="49"/>
      <c r="M8" s="465"/>
      <c r="N8" s="465"/>
    </row>
    <row r="9" spans="1:14" s="58" customFormat="1" ht="20" customHeight="1">
      <c r="A9" s="609">
        <v>1</v>
      </c>
      <c r="B9" s="610" t="s">
        <v>18</v>
      </c>
      <c r="C9" s="611"/>
      <c r="D9" s="612"/>
      <c r="E9" s="611"/>
      <c r="F9" s="611"/>
      <c r="G9" s="613"/>
      <c r="H9" s="613"/>
      <c r="I9" s="614"/>
      <c r="J9" s="614"/>
      <c r="K9" s="611"/>
      <c r="L9" s="620"/>
    </row>
    <row r="10" spans="1:14" s="33" customFormat="1" ht="20" customHeight="1">
      <c r="A10" s="609">
        <v>2</v>
      </c>
      <c r="B10" s="610" t="s">
        <v>445</v>
      </c>
      <c r="C10" s="394"/>
      <c r="D10" s="394"/>
      <c r="E10" s="394"/>
      <c r="F10" s="394"/>
      <c r="G10" s="394"/>
      <c r="H10" s="394"/>
      <c r="I10" s="394"/>
      <c r="J10" s="394"/>
      <c r="K10" s="394"/>
    </row>
    <row r="11" spans="1:14" s="33" customFormat="1" ht="20" customHeight="1">
      <c r="A11" s="609">
        <v>3</v>
      </c>
      <c r="B11" s="610" t="s">
        <v>366</v>
      </c>
      <c r="C11" s="394"/>
      <c r="D11" s="394"/>
      <c r="E11" s="394"/>
      <c r="F11" s="394"/>
      <c r="G11" s="394"/>
      <c r="H11" s="394"/>
      <c r="I11" s="394"/>
      <c r="J11" s="394"/>
      <c r="K11" s="394"/>
    </row>
    <row r="12" spans="1:14" s="33" customFormat="1" ht="20" customHeight="1">
      <c r="A12" s="609">
        <v>4</v>
      </c>
      <c r="B12" s="610" t="s">
        <v>671</v>
      </c>
      <c r="C12" s="394"/>
      <c r="D12" s="394"/>
      <c r="E12" s="394"/>
      <c r="F12" s="394"/>
      <c r="G12" s="394"/>
      <c r="H12" s="394"/>
      <c r="I12" s="394"/>
      <c r="J12" s="394"/>
      <c r="K12" s="394"/>
    </row>
    <row r="13" spans="1:14" s="33" customFormat="1" ht="20" customHeight="1">
      <c r="A13" s="609"/>
      <c r="B13" s="615" t="s">
        <v>671</v>
      </c>
      <c r="C13" s="394"/>
      <c r="D13" s="394"/>
      <c r="E13" s="394"/>
      <c r="F13" s="394"/>
      <c r="G13" s="394"/>
      <c r="H13" s="394"/>
      <c r="I13" s="394"/>
      <c r="J13" s="394"/>
      <c r="K13" s="394"/>
    </row>
    <row r="14" spans="1:14" s="33" customFormat="1" ht="43.5" customHeight="1">
      <c r="A14" s="609"/>
      <c r="B14" s="615" t="s">
        <v>672</v>
      </c>
      <c r="C14" s="394"/>
      <c r="D14" s="394"/>
      <c r="E14" s="394"/>
      <c r="F14" s="394"/>
      <c r="G14" s="394"/>
      <c r="H14" s="394"/>
      <c r="I14" s="394"/>
      <c r="J14" s="394"/>
      <c r="K14" s="394"/>
    </row>
    <row r="15" spans="1:14" s="33" customFormat="1" ht="20" customHeight="1">
      <c r="A15" s="609" t="s">
        <v>337</v>
      </c>
      <c r="B15" s="610" t="s">
        <v>354</v>
      </c>
      <c r="C15" s="394"/>
      <c r="D15" s="394"/>
      <c r="E15" s="394"/>
      <c r="F15" s="394"/>
      <c r="G15" s="394"/>
      <c r="H15" s="394"/>
      <c r="I15" s="394"/>
      <c r="J15" s="394"/>
      <c r="K15" s="394"/>
    </row>
    <row r="16" spans="1:14" s="469" customFormat="1" ht="42" customHeight="1">
      <c r="A16" s="692" t="s">
        <v>129</v>
      </c>
      <c r="B16" s="702" t="s">
        <v>735</v>
      </c>
      <c r="C16" s="606"/>
      <c r="D16" s="606"/>
      <c r="E16" s="606"/>
      <c r="F16" s="606"/>
      <c r="G16" s="606"/>
      <c r="H16" s="606"/>
      <c r="I16" s="606"/>
      <c r="J16" s="606"/>
      <c r="K16" s="606"/>
      <c r="L16" s="49"/>
      <c r="M16" s="465"/>
      <c r="N16" s="465"/>
    </row>
    <row r="17" spans="1:12" s="58" customFormat="1" ht="20" customHeight="1">
      <c r="A17" s="609">
        <v>1</v>
      </c>
      <c r="B17" s="610" t="s">
        <v>18</v>
      </c>
      <c r="C17" s="611"/>
      <c r="D17" s="612"/>
      <c r="E17" s="611"/>
      <c r="F17" s="611"/>
      <c r="G17" s="613"/>
      <c r="H17" s="613"/>
      <c r="I17" s="614"/>
      <c r="J17" s="614"/>
      <c r="K17" s="611"/>
      <c r="L17" s="620"/>
    </row>
    <row r="18" spans="1:12" s="33" customFormat="1" ht="20" customHeight="1">
      <c r="A18" s="609">
        <v>2</v>
      </c>
      <c r="B18" s="610" t="s">
        <v>445</v>
      </c>
      <c r="C18" s="394"/>
      <c r="D18" s="394"/>
      <c r="E18" s="394"/>
      <c r="F18" s="394"/>
      <c r="G18" s="394"/>
      <c r="H18" s="394"/>
      <c r="I18" s="394"/>
      <c r="J18" s="394"/>
      <c r="K18" s="394"/>
    </row>
    <row r="19" spans="1:12" s="33" customFormat="1" ht="20" customHeight="1">
      <c r="A19" s="609">
        <v>3</v>
      </c>
      <c r="B19" s="610" t="s">
        <v>366</v>
      </c>
      <c r="C19" s="394"/>
      <c r="D19" s="394"/>
      <c r="E19" s="394"/>
      <c r="F19" s="394"/>
      <c r="G19" s="394"/>
      <c r="H19" s="394"/>
      <c r="I19" s="394"/>
      <c r="J19" s="394"/>
      <c r="K19" s="394"/>
    </row>
    <row r="20" spans="1:12" s="33" customFormat="1" ht="20" customHeight="1">
      <c r="A20" s="609">
        <v>4</v>
      </c>
      <c r="B20" s="610" t="s">
        <v>671</v>
      </c>
      <c r="C20" s="394"/>
      <c r="D20" s="394"/>
      <c r="E20" s="394"/>
      <c r="F20" s="394"/>
      <c r="G20" s="394"/>
      <c r="H20" s="394"/>
      <c r="I20" s="394"/>
      <c r="J20" s="394"/>
      <c r="K20" s="394"/>
    </row>
    <row r="21" spans="1:12" s="33" customFormat="1" ht="20" customHeight="1">
      <c r="A21" s="609"/>
      <c r="B21" s="615" t="s">
        <v>671</v>
      </c>
      <c r="C21" s="394"/>
      <c r="D21" s="394"/>
      <c r="E21" s="394"/>
      <c r="F21" s="394"/>
      <c r="G21" s="394"/>
      <c r="H21" s="394"/>
      <c r="I21" s="394"/>
      <c r="J21" s="394"/>
      <c r="K21" s="394"/>
    </row>
    <row r="22" spans="1:12" s="33" customFormat="1" ht="43.5" customHeight="1">
      <c r="A22" s="609"/>
      <c r="B22" s="615" t="s">
        <v>672</v>
      </c>
      <c r="C22" s="394"/>
      <c r="D22" s="394"/>
      <c r="E22" s="394"/>
      <c r="F22" s="394"/>
      <c r="G22" s="394"/>
      <c r="H22" s="394"/>
      <c r="I22" s="394"/>
      <c r="J22" s="394"/>
      <c r="K22" s="394"/>
    </row>
    <row r="23" spans="1:12" s="33" customFormat="1" ht="20" customHeight="1">
      <c r="A23" s="609" t="s">
        <v>337</v>
      </c>
      <c r="B23" s="610" t="s">
        <v>354</v>
      </c>
      <c r="C23" s="394"/>
      <c r="D23" s="394"/>
      <c r="E23" s="394"/>
      <c r="F23" s="394"/>
      <c r="G23" s="394"/>
      <c r="H23" s="394"/>
      <c r="I23" s="394"/>
      <c r="J23" s="394"/>
      <c r="K23" s="394"/>
    </row>
    <row r="24" spans="1:12" s="33" customFormat="1" ht="20" customHeight="1">
      <c r="A24" s="621"/>
    </row>
    <row r="25" spans="1:12" s="33" customFormat="1" ht="16"/>
    <row r="26" spans="1:12" s="33" customFormat="1" ht="16"/>
    <row r="27" spans="1:12" s="33" customFormat="1" ht="16"/>
  </sheetData>
  <mergeCells count="5">
    <mergeCell ref="A1:C1"/>
    <mergeCell ref="A2:C2"/>
    <mergeCell ref="A3:K3"/>
    <mergeCell ref="A4:K4"/>
    <mergeCell ref="A5:K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V141"/>
  <sheetViews>
    <sheetView topLeftCell="B8" zoomScale="125" zoomScaleNormal="100" workbookViewId="0">
      <pane xSplit="1" ySplit="6" topLeftCell="C14" activePane="bottomRight" state="frozen"/>
      <selection activeCell="B8" sqref="B8"/>
      <selection pane="topRight" activeCell="D8" sqref="D8"/>
      <selection pane="bottomLeft" activeCell="B14" sqref="B14"/>
      <selection pane="bottomRight" activeCell="I24" sqref="I24"/>
    </sheetView>
  </sheetViews>
  <sheetFormatPr baseColWidth="10" defaultColWidth="8.6640625" defaultRowHeight="15"/>
  <cols>
    <col min="1" max="1" width="4.6640625" style="473" customWidth="1"/>
    <col min="2" max="2" width="37.6640625" style="473" customWidth="1"/>
    <col min="3" max="3" width="8.5" style="466" customWidth="1"/>
    <col min="4" max="4" width="7.1640625" style="681" bestFit="1" customWidth="1"/>
    <col min="5" max="5" width="7.6640625" style="466" customWidth="1"/>
    <col min="6" max="6" width="6.5" style="466" customWidth="1"/>
    <col min="7" max="7" width="6.6640625" style="466" customWidth="1"/>
    <col min="8" max="8" width="12" style="466" customWidth="1"/>
    <col min="9" max="9" width="15.33203125" style="466" customWidth="1"/>
    <col min="10" max="10" width="9" style="466" customWidth="1"/>
    <col min="11" max="11" width="6.6640625" style="466" customWidth="1"/>
    <col min="12" max="12" width="8.33203125" style="466" customWidth="1"/>
    <col min="13" max="13" width="27.5" style="20" customWidth="1"/>
    <col min="14" max="16384" width="8.6640625" style="20"/>
  </cols>
  <sheetData>
    <row r="1" spans="1:16" ht="14.25" customHeight="1">
      <c r="A1" s="938" t="s">
        <v>712</v>
      </c>
      <c r="B1" s="938"/>
      <c r="C1" s="938"/>
      <c r="D1" s="659"/>
      <c r="E1" s="73"/>
      <c r="F1" s="73"/>
      <c r="G1" s="73"/>
      <c r="H1" s="73"/>
      <c r="I1" s="29" t="s">
        <v>718</v>
      </c>
      <c r="J1" s="25"/>
      <c r="K1" s="25"/>
      <c r="L1" s="25"/>
      <c r="M1" s="29"/>
      <c r="N1" s="29"/>
      <c r="O1" s="29"/>
      <c r="P1" s="29"/>
    </row>
    <row r="2" spans="1:16">
      <c r="A2" s="896" t="s">
        <v>713</v>
      </c>
      <c r="B2" s="896"/>
      <c r="C2" s="896"/>
      <c r="D2" s="660"/>
      <c r="E2" s="617"/>
      <c r="F2" s="617"/>
      <c r="G2" s="617"/>
      <c r="H2" s="617"/>
      <c r="I2" s="28"/>
      <c r="J2" s="901"/>
      <c r="K2" s="901"/>
      <c r="L2" s="901"/>
      <c r="M2" s="29"/>
      <c r="N2" s="29"/>
      <c r="O2" s="29"/>
      <c r="P2" s="29"/>
    </row>
    <row r="3" spans="1:16" ht="30" customHeight="1">
      <c r="A3" s="897" t="s">
        <v>422</v>
      </c>
      <c r="B3" s="897"/>
      <c r="C3" s="897"/>
      <c r="D3" s="897"/>
      <c r="E3" s="897"/>
      <c r="F3" s="897"/>
      <c r="G3" s="897"/>
      <c r="H3" s="897"/>
      <c r="I3" s="897"/>
      <c r="J3" s="897"/>
      <c r="K3" s="897"/>
      <c r="L3" s="897"/>
      <c r="M3" s="29"/>
      <c r="N3" s="29"/>
      <c r="O3" s="29"/>
      <c r="P3" s="29"/>
    </row>
    <row r="4" spans="1:16" ht="30" customHeight="1">
      <c r="A4" s="937" t="s">
        <v>412</v>
      </c>
      <c r="B4" s="937"/>
      <c r="C4" s="937"/>
      <c r="D4" s="937"/>
      <c r="E4" s="937"/>
      <c r="F4" s="937"/>
      <c r="G4" s="937"/>
      <c r="H4" s="937"/>
      <c r="I4" s="937"/>
      <c r="J4" s="937"/>
      <c r="K4" s="937"/>
      <c r="L4" s="937"/>
      <c r="M4" s="29"/>
      <c r="N4" s="29"/>
      <c r="O4" s="29"/>
      <c r="P4" s="29"/>
    </row>
    <row r="5" spans="1:16" s="661" customFormat="1" ht="30" customHeight="1">
      <c r="A5" s="939" t="s">
        <v>87</v>
      </c>
      <c r="B5" s="939"/>
      <c r="C5" s="939"/>
      <c r="D5" s="939"/>
      <c r="E5" s="939"/>
      <c r="F5" s="939"/>
      <c r="G5" s="939"/>
      <c r="H5" s="939"/>
      <c r="I5" s="939"/>
      <c r="J5" s="939"/>
      <c r="K5" s="939"/>
      <c r="L5" s="939"/>
      <c r="M5" s="467"/>
      <c r="N5" s="467"/>
      <c r="O5" s="467"/>
      <c r="P5" s="467"/>
    </row>
    <row r="6" spans="1:16" ht="16" thickBot="1">
      <c r="A6" s="31"/>
      <c r="B6" s="31"/>
      <c r="C6" s="31"/>
      <c r="D6" s="662"/>
      <c r="E6" s="31"/>
      <c r="F6" s="31"/>
      <c r="G6" s="31"/>
      <c r="H6" s="31"/>
      <c r="I6" s="31"/>
      <c r="J6" s="31"/>
      <c r="K6" s="31"/>
      <c r="L6" s="31" t="s">
        <v>88</v>
      </c>
      <c r="M6" s="29"/>
      <c r="N6" s="29"/>
      <c r="O6" s="29"/>
      <c r="P6" s="29"/>
    </row>
    <row r="7" spans="1:16" s="663" customFormat="1" ht="56.25" customHeight="1">
      <c r="A7" s="940" t="s">
        <v>3</v>
      </c>
      <c r="B7" s="942" t="s">
        <v>89</v>
      </c>
      <c r="C7" s="944" t="s">
        <v>90</v>
      </c>
      <c r="D7" s="946" t="s">
        <v>411</v>
      </c>
      <c r="E7" s="944" t="s">
        <v>91</v>
      </c>
      <c r="F7" s="944" t="s">
        <v>268</v>
      </c>
      <c r="G7" s="944" t="s">
        <v>269</v>
      </c>
      <c r="H7" s="948" t="s">
        <v>206</v>
      </c>
      <c r="I7" s="944" t="s">
        <v>92</v>
      </c>
      <c r="J7" s="942" t="s">
        <v>93</v>
      </c>
      <c r="K7" s="942"/>
      <c r="L7" s="942"/>
      <c r="M7" s="29"/>
      <c r="N7" s="29"/>
      <c r="O7" s="29"/>
      <c r="P7" s="29"/>
    </row>
    <row r="8" spans="1:16" s="663" customFormat="1" ht="72" customHeight="1" thickBot="1">
      <c r="A8" s="941"/>
      <c r="B8" s="943"/>
      <c r="C8" s="945"/>
      <c r="D8" s="947"/>
      <c r="E8" s="945"/>
      <c r="F8" s="945"/>
      <c r="G8" s="945"/>
      <c r="H8" s="949"/>
      <c r="I8" s="945"/>
      <c r="J8" s="284" t="s">
        <v>99</v>
      </c>
      <c r="K8" s="284" t="s">
        <v>100</v>
      </c>
      <c r="L8" s="284" t="s">
        <v>101</v>
      </c>
      <c r="M8" s="664" t="s">
        <v>716</v>
      </c>
      <c r="N8" s="29"/>
      <c r="O8" s="29"/>
      <c r="P8" s="29"/>
    </row>
    <row r="9" spans="1:16" s="666" customFormat="1" ht="54.75" customHeight="1">
      <c r="A9" s="452" t="s">
        <v>102</v>
      </c>
      <c r="B9" s="453" t="s">
        <v>103</v>
      </c>
      <c r="C9" s="453" t="s">
        <v>104</v>
      </c>
      <c r="D9" s="852" t="s">
        <v>105</v>
      </c>
      <c r="E9" s="254" t="s">
        <v>106</v>
      </c>
      <c r="F9" s="254" t="s">
        <v>137</v>
      </c>
      <c r="G9" s="254" t="s">
        <v>107</v>
      </c>
      <c r="H9" s="853" t="s">
        <v>306</v>
      </c>
      <c r="I9" s="854" t="s">
        <v>691</v>
      </c>
      <c r="J9" s="254" t="s">
        <v>108</v>
      </c>
      <c r="K9" s="254" t="s">
        <v>109</v>
      </c>
      <c r="L9" s="254" t="s">
        <v>110</v>
      </c>
      <c r="M9" s="665"/>
      <c r="N9" s="665"/>
      <c r="O9" s="665"/>
      <c r="P9" s="665"/>
    </row>
    <row r="10" spans="1:16" s="663" customFormat="1" ht="17.25" customHeight="1">
      <c r="A10" s="241" t="s">
        <v>15</v>
      </c>
      <c r="B10" s="213" t="s">
        <v>905</v>
      </c>
      <c r="C10" s="256">
        <f t="shared" ref="C10:L10" si="0">C11+C87</f>
        <v>84</v>
      </c>
      <c r="D10" s="302">
        <f t="shared" si="0"/>
        <v>0</v>
      </c>
      <c r="E10" s="256">
        <f t="shared" si="0"/>
        <v>186</v>
      </c>
      <c r="F10" s="256">
        <f t="shared" si="0"/>
        <v>0</v>
      </c>
      <c r="G10" s="256">
        <f t="shared" si="0"/>
        <v>0</v>
      </c>
      <c r="H10" s="256">
        <f t="shared" si="0"/>
        <v>31470.6</v>
      </c>
      <c r="I10" s="256">
        <f t="shared" si="0"/>
        <v>10637.2</v>
      </c>
      <c r="J10" s="256">
        <f t="shared" si="0"/>
        <v>10637.2</v>
      </c>
      <c r="K10" s="256">
        <f t="shared" si="0"/>
        <v>0</v>
      </c>
      <c r="L10" s="256">
        <f t="shared" si="0"/>
        <v>0</v>
      </c>
      <c r="M10" s="29"/>
      <c r="N10" s="29"/>
      <c r="O10" s="29"/>
      <c r="P10" s="29"/>
    </row>
    <row r="11" spans="1:16" s="663" customFormat="1" ht="27" customHeight="1">
      <c r="A11" s="241" t="s">
        <v>17</v>
      </c>
      <c r="B11" s="213" t="s">
        <v>115</v>
      </c>
      <c r="C11" s="212">
        <f>C12+C37</f>
        <v>78</v>
      </c>
      <c r="D11" s="302"/>
      <c r="E11" s="212">
        <f>E12+E37</f>
        <v>184</v>
      </c>
      <c r="F11" s="256"/>
      <c r="G11" s="212"/>
      <c r="H11" s="256">
        <f>H12+H37</f>
        <v>31254.6</v>
      </c>
      <c r="I11" s="256">
        <f>I12+I37</f>
        <v>10538.2</v>
      </c>
      <c r="J11" s="256">
        <f>J12+J37</f>
        <v>10538.2</v>
      </c>
      <c r="K11" s="256">
        <f>K12+K37</f>
        <v>0</v>
      </c>
      <c r="L11" s="256">
        <f>L12+L37</f>
        <v>0</v>
      </c>
      <c r="M11" s="29"/>
      <c r="N11" s="29"/>
      <c r="O11" s="29"/>
      <c r="P11" s="29"/>
    </row>
    <row r="12" spans="1:16" s="663" customFormat="1" ht="17.25" customHeight="1">
      <c r="A12" s="682">
        <v>1</v>
      </c>
      <c r="B12" s="211" t="s">
        <v>18</v>
      </c>
      <c r="C12" s="256">
        <f>C13+C24</f>
        <v>63</v>
      </c>
      <c r="D12" s="302"/>
      <c r="E12" s="256">
        <f>E13+E24</f>
        <v>184</v>
      </c>
      <c r="F12" s="256"/>
      <c r="G12" s="256"/>
      <c r="H12" s="256">
        <f>H13+H24</f>
        <v>28464.6</v>
      </c>
      <c r="I12" s="256">
        <f>I13+I24</f>
        <v>8306.2000000000007</v>
      </c>
      <c r="J12" s="256">
        <f>J13+J24</f>
        <v>8306.2000000000007</v>
      </c>
      <c r="K12" s="256">
        <f>K13+K24</f>
        <v>0</v>
      </c>
      <c r="L12" s="256">
        <f>L13+L24</f>
        <v>0</v>
      </c>
      <c r="M12" s="29"/>
      <c r="N12" s="29"/>
      <c r="O12" s="29"/>
      <c r="P12" s="29"/>
    </row>
    <row r="13" spans="1:16" s="242" customFormat="1" ht="37.5" customHeight="1">
      <c r="A13" s="226">
        <v>1.1000000000000001</v>
      </c>
      <c r="B13" s="187" t="s">
        <v>714</v>
      </c>
      <c r="C13" s="214">
        <f>SUM(C14:C23)</f>
        <v>31</v>
      </c>
      <c r="D13" s="302"/>
      <c r="E13" s="214">
        <f>SUM(E14:E23)</f>
        <v>81</v>
      </c>
      <c r="F13" s="214"/>
      <c r="G13" s="214"/>
      <c r="H13" s="214">
        <f>SUM(H14:H23)</f>
        <v>13089.6</v>
      </c>
      <c r="I13" s="214">
        <f>SUM(I14:I23)</f>
        <v>3762.4</v>
      </c>
      <c r="J13" s="214">
        <f>SUM(J14:J23)</f>
        <v>3762.4</v>
      </c>
      <c r="K13" s="214">
        <f>SUM(K14:K23)</f>
        <v>0</v>
      </c>
      <c r="L13" s="214">
        <f>SUM(L14:L23)</f>
        <v>0</v>
      </c>
      <c r="M13" s="175"/>
      <c r="N13" s="175"/>
      <c r="O13" s="175"/>
      <c r="P13" s="175"/>
    </row>
    <row r="14" spans="1:16" s="468" customFormat="1" ht="14">
      <c r="A14" s="667" t="s">
        <v>117</v>
      </c>
      <c r="B14" s="855" t="s">
        <v>841</v>
      </c>
      <c r="C14" s="191">
        <v>4</v>
      </c>
      <c r="D14" s="454">
        <v>1</v>
      </c>
      <c r="E14" s="191">
        <v>14</v>
      </c>
      <c r="F14" s="455">
        <v>1</v>
      </c>
      <c r="G14" s="191">
        <v>972</v>
      </c>
      <c r="H14" s="455">
        <f>C14*D14*G14</f>
        <v>3888</v>
      </c>
      <c r="I14" s="668">
        <f>C14*E14*F14*16.5</f>
        <v>924</v>
      </c>
      <c r="J14" s="668">
        <f>I14</f>
        <v>924</v>
      </c>
      <c r="K14" s="668">
        <v>0</v>
      </c>
      <c r="L14" s="668">
        <v>0</v>
      </c>
      <c r="M14" s="320"/>
      <c r="N14" s="320"/>
      <c r="O14" s="320"/>
      <c r="P14" s="320"/>
    </row>
    <row r="15" spans="1:16" s="242" customFormat="1" ht="15.75" customHeight="1">
      <c r="A15" s="240" t="s">
        <v>118</v>
      </c>
      <c r="B15" s="855" t="s">
        <v>842</v>
      </c>
      <c r="C15" s="184">
        <v>3</v>
      </c>
      <c r="D15" s="303">
        <v>1</v>
      </c>
      <c r="E15" s="184">
        <v>16</v>
      </c>
      <c r="F15" s="251">
        <v>1</v>
      </c>
      <c r="G15" s="184">
        <v>1111</v>
      </c>
      <c r="H15" s="251">
        <f t="shared" ref="H15:H36" si="1">C15*D15*G15</f>
        <v>3333</v>
      </c>
      <c r="I15" s="249">
        <f t="shared" ref="I15:I36" si="2">C15*E15*F15*16.5</f>
        <v>792</v>
      </c>
      <c r="J15" s="249">
        <f t="shared" ref="J15:J23" si="3">I15</f>
        <v>792</v>
      </c>
      <c r="K15" s="249">
        <v>0</v>
      </c>
      <c r="L15" s="249">
        <v>0</v>
      </c>
      <c r="M15" s="175"/>
      <c r="N15" s="175"/>
      <c r="O15" s="175"/>
      <c r="P15" s="175"/>
    </row>
    <row r="16" spans="1:16" s="242" customFormat="1" ht="15.75" customHeight="1">
      <c r="A16" s="240" t="s">
        <v>119</v>
      </c>
      <c r="B16" s="856" t="s">
        <v>1022</v>
      </c>
      <c r="C16" s="184">
        <v>4</v>
      </c>
      <c r="D16" s="303">
        <v>1.3</v>
      </c>
      <c r="E16" s="184">
        <v>2</v>
      </c>
      <c r="F16" s="251">
        <v>1</v>
      </c>
      <c r="G16" s="184">
        <v>112</v>
      </c>
      <c r="H16" s="251">
        <f t="shared" si="1"/>
        <v>582.4</v>
      </c>
      <c r="I16" s="249">
        <f>C16*G16*0.8</f>
        <v>358.40000000000003</v>
      </c>
      <c r="J16" s="249">
        <f t="shared" si="3"/>
        <v>358.40000000000003</v>
      </c>
      <c r="K16" s="249">
        <v>0</v>
      </c>
      <c r="L16" s="249">
        <v>0</v>
      </c>
      <c r="M16" s="175"/>
      <c r="N16" s="175"/>
      <c r="O16" s="175"/>
      <c r="P16" s="175"/>
    </row>
    <row r="17" spans="1:16" s="242" customFormat="1" ht="15.75" customHeight="1">
      <c r="A17" s="240" t="s">
        <v>120</v>
      </c>
      <c r="B17" s="856" t="s">
        <v>843</v>
      </c>
      <c r="C17" s="184">
        <v>4</v>
      </c>
      <c r="D17" s="303">
        <v>1</v>
      </c>
      <c r="E17" s="184">
        <v>2</v>
      </c>
      <c r="F17" s="251">
        <v>1</v>
      </c>
      <c r="G17" s="184">
        <v>78</v>
      </c>
      <c r="H17" s="251">
        <f t="shared" si="1"/>
        <v>312</v>
      </c>
      <c r="I17" s="249">
        <f t="shared" si="2"/>
        <v>132</v>
      </c>
      <c r="J17" s="249">
        <f t="shared" si="3"/>
        <v>132</v>
      </c>
      <c r="K17" s="249">
        <v>0</v>
      </c>
      <c r="L17" s="249">
        <v>0</v>
      </c>
      <c r="M17" s="175"/>
      <c r="N17" s="175"/>
      <c r="O17" s="175"/>
      <c r="P17" s="175"/>
    </row>
    <row r="18" spans="1:16" s="242" customFormat="1" ht="15.75" customHeight="1">
      <c r="A18" s="240" t="s">
        <v>121</v>
      </c>
      <c r="B18" s="855" t="s">
        <v>844</v>
      </c>
      <c r="C18" s="184">
        <v>3</v>
      </c>
      <c r="D18" s="303">
        <v>1</v>
      </c>
      <c r="E18" s="184">
        <v>2</v>
      </c>
      <c r="F18" s="251">
        <v>1</v>
      </c>
      <c r="G18" s="184">
        <v>78</v>
      </c>
      <c r="H18" s="251">
        <f>C18*D18*G18</f>
        <v>234</v>
      </c>
      <c r="I18" s="249">
        <f>C18*E18*F18*16.5</f>
        <v>99</v>
      </c>
      <c r="J18" s="249">
        <f t="shared" si="3"/>
        <v>99</v>
      </c>
      <c r="K18" s="249">
        <v>0</v>
      </c>
      <c r="L18" s="249">
        <v>0</v>
      </c>
      <c r="M18" s="175"/>
      <c r="N18" s="175"/>
      <c r="O18" s="175"/>
      <c r="P18" s="175"/>
    </row>
    <row r="19" spans="1:16" s="242" customFormat="1" ht="15.75" customHeight="1">
      <c r="A19" s="240" t="s">
        <v>122</v>
      </c>
      <c r="B19" s="855" t="s">
        <v>1025</v>
      </c>
      <c r="C19" s="184">
        <v>3</v>
      </c>
      <c r="D19" s="303">
        <v>1</v>
      </c>
      <c r="E19" s="184">
        <v>2</v>
      </c>
      <c r="F19" s="251">
        <v>1</v>
      </c>
      <c r="G19" s="184">
        <v>78</v>
      </c>
      <c r="H19" s="251">
        <f>C19*D19*G19</f>
        <v>234</v>
      </c>
      <c r="I19" s="249">
        <f>C19*E19*F19*16.5</f>
        <v>99</v>
      </c>
      <c r="J19" s="249">
        <f t="shared" si="3"/>
        <v>99</v>
      </c>
      <c r="K19" s="249">
        <v>0</v>
      </c>
      <c r="L19" s="249">
        <v>0</v>
      </c>
      <c r="M19" s="175"/>
      <c r="N19" s="175"/>
      <c r="O19" s="175"/>
      <c r="P19" s="175"/>
    </row>
    <row r="20" spans="1:16" s="242" customFormat="1" ht="15.75" customHeight="1">
      <c r="A20" s="240" t="s">
        <v>308</v>
      </c>
      <c r="B20" s="856" t="s">
        <v>845</v>
      </c>
      <c r="C20" s="184">
        <v>3</v>
      </c>
      <c r="D20" s="303">
        <v>1</v>
      </c>
      <c r="E20" s="184">
        <v>2</v>
      </c>
      <c r="F20" s="251">
        <v>1</v>
      </c>
      <c r="G20" s="184">
        <v>78</v>
      </c>
      <c r="H20" s="251">
        <f t="shared" ref="H20" si="4">C20*D20*G20</f>
        <v>234</v>
      </c>
      <c r="I20" s="249">
        <f t="shared" ref="I20" si="5">C20*E20*F20*16.5</f>
        <v>99</v>
      </c>
      <c r="J20" s="249">
        <f t="shared" si="3"/>
        <v>99</v>
      </c>
      <c r="K20" s="249">
        <v>0</v>
      </c>
      <c r="L20" s="249">
        <v>0</v>
      </c>
      <c r="M20" s="175"/>
      <c r="N20" s="175"/>
      <c r="O20" s="175"/>
      <c r="P20" s="175"/>
    </row>
    <row r="21" spans="1:16" s="242" customFormat="1" ht="15.75" customHeight="1">
      <c r="A21" s="240" t="s">
        <v>309</v>
      </c>
      <c r="B21" s="857" t="s">
        <v>846</v>
      </c>
      <c r="C21" s="184">
        <v>3</v>
      </c>
      <c r="D21" s="303">
        <v>1</v>
      </c>
      <c r="E21" s="184">
        <v>16</v>
      </c>
      <c r="F21" s="251">
        <v>1</v>
      </c>
      <c r="G21" s="184">
        <v>1111</v>
      </c>
      <c r="H21" s="251">
        <f>C21*D21*G21</f>
        <v>3333</v>
      </c>
      <c r="I21" s="249">
        <f>C21*E21*F21*16.5</f>
        <v>792</v>
      </c>
      <c r="J21" s="249">
        <f t="shared" si="3"/>
        <v>792</v>
      </c>
      <c r="K21" s="249">
        <v>0</v>
      </c>
      <c r="L21" s="249">
        <v>0</v>
      </c>
      <c r="M21" s="175"/>
      <c r="N21" s="175"/>
      <c r="O21" s="175"/>
      <c r="P21" s="175"/>
    </row>
    <row r="22" spans="1:16" s="242" customFormat="1" ht="15.75" customHeight="1">
      <c r="A22" s="240" t="s">
        <v>310</v>
      </c>
      <c r="B22" s="855" t="s">
        <v>847</v>
      </c>
      <c r="C22" s="184">
        <v>3</v>
      </c>
      <c r="D22" s="303">
        <v>1</v>
      </c>
      <c r="E22" s="184">
        <v>2</v>
      </c>
      <c r="F22" s="251">
        <v>1</v>
      </c>
      <c r="G22" s="184">
        <v>112</v>
      </c>
      <c r="H22" s="251">
        <f>C22*D22*G22</f>
        <v>336</v>
      </c>
      <c r="I22" s="249">
        <f>C22*E22*F22*16.5</f>
        <v>99</v>
      </c>
      <c r="J22" s="249">
        <f t="shared" si="3"/>
        <v>99</v>
      </c>
      <c r="K22" s="249">
        <v>0</v>
      </c>
      <c r="L22" s="249">
        <v>0</v>
      </c>
      <c r="M22" s="175"/>
      <c r="N22" s="175"/>
      <c r="O22" s="175"/>
      <c r="P22" s="175"/>
    </row>
    <row r="23" spans="1:16" s="242" customFormat="1" ht="15.75" customHeight="1">
      <c r="A23" s="240" t="s">
        <v>311</v>
      </c>
      <c r="B23" s="855" t="s">
        <v>1026</v>
      </c>
      <c r="C23" s="184">
        <v>1</v>
      </c>
      <c r="D23" s="303">
        <v>1.3</v>
      </c>
      <c r="E23" s="184">
        <v>23</v>
      </c>
      <c r="F23" s="251">
        <v>1</v>
      </c>
      <c r="G23" s="184">
        <v>464</v>
      </c>
      <c r="H23" s="251">
        <f>C23*D23*G23</f>
        <v>603.20000000000005</v>
      </c>
      <c r="I23" s="249">
        <f>C23*E23*F23*16</f>
        <v>368</v>
      </c>
      <c r="J23" s="249">
        <f t="shared" si="3"/>
        <v>368</v>
      </c>
      <c r="K23" s="249">
        <v>0</v>
      </c>
      <c r="L23" s="249">
        <v>0</v>
      </c>
      <c r="M23" s="175"/>
      <c r="N23" s="175"/>
      <c r="O23" s="175"/>
      <c r="P23" s="175"/>
    </row>
    <row r="24" spans="1:16" s="242" customFormat="1" ht="38.25" customHeight="1">
      <c r="A24" s="670">
        <v>1.2</v>
      </c>
      <c r="B24" s="215" t="s">
        <v>717</v>
      </c>
      <c r="C24" s="188">
        <f>SUM(C25:C36)</f>
        <v>32</v>
      </c>
      <c r="D24" s="303"/>
      <c r="E24" s="188">
        <f>SUM(E25:E36)</f>
        <v>103</v>
      </c>
      <c r="F24" s="251"/>
      <c r="G24" s="188"/>
      <c r="H24" s="252">
        <f>SUM(H25:H36)</f>
        <v>15375</v>
      </c>
      <c r="I24" s="252">
        <f>SUM(I25:I36)</f>
        <v>4543.8</v>
      </c>
      <c r="J24" s="252">
        <f>SUM(J25:J36)</f>
        <v>4543.8</v>
      </c>
      <c r="K24" s="252">
        <f>SUM(K25:K36)</f>
        <v>0</v>
      </c>
      <c r="L24" s="250">
        <v>0</v>
      </c>
      <c r="M24" s="175"/>
      <c r="N24" s="175"/>
      <c r="O24" s="175"/>
      <c r="P24" s="175"/>
    </row>
    <row r="25" spans="1:16" s="242" customFormat="1" ht="15.75" customHeight="1">
      <c r="A25" s="240" t="s">
        <v>117</v>
      </c>
      <c r="B25" s="855" t="s">
        <v>1023</v>
      </c>
      <c r="C25" s="184">
        <v>2</v>
      </c>
      <c r="D25" s="303">
        <v>1</v>
      </c>
      <c r="E25" s="184">
        <v>15</v>
      </c>
      <c r="F25" s="251">
        <v>1</v>
      </c>
      <c r="G25" s="184">
        <v>1110</v>
      </c>
      <c r="H25" s="251">
        <f t="shared" si="1"/>
        <v>2220</v>
      </c>
      <c r="I25" s="249">
        <f>C25*E25*F25*16.5</f>
        <v>495</v>
      </c>
      <c r="J25" s="249">
        <f t="shared" ref="J25:J36" si="6">I25</f>
        <v>495</v>
      </c>
      <c r="K25" s="249">
        <v>0</v>
      </c>
      <c r="L25" s="249">
        <v>0</v>
      </c>
      <c r="M25" s="175"/>
      <c r="N25" s="175"/>
      <c r="O25" s="175"/>
      <c r="P25" s="175"/>
    </row>
    <row r="26" spans="1:16" s="242" customFormat="1" ht="15.75" customHeight="1">
      <c r="A26" s="240"/>
      <c r="B26" s="855" t="s">
        <v>1024</v>
      </c>
      <c r="C26" s="184">
        <v>1</v>
      </c>
      <c r="D26" s="303">
        <v>1.3</v>
      </c>
      <c r="E26" s="184">
        <v>15</v>
      </c>
      <c r="F26" s="251">
        <v>1</v>
      </c>
      <c r="G26" s="184">
        <v>1110</v>
      </c>
      <c r="H26" s="251">
        <f t="shared" si="1"/>
        <v>1443</v>
      </c>
      <c r="I26" s="249">
        <f>C26*G26*0.8</f>
        <v>888</v>
      </c>
      <c r="J26" s="249">
        <f t="shared" si="6"/>
        <v>888</v>
      </c>
      <c r="K26" s="249">
        <v>0</v>
      </c>
      <c r="L26" s="249">
        <v>0</v>
      </c>
      <c r="M26" s="175"/>
      <c r="N26" s="175"/>
      <c r="O26" s="175"/>
      <c r="P26" s="175"/>
    </row>
    <row r="27" spans="1:16" s="242" customFormat="1" ht="15.75" customHeight="1">
      <c r="A27" s="240" t="s">
        <v>120</v>
      </c>
      <c r="B27" s="855" t="s">
        <v>848</v>
      </c>
      <c r="C27" s="184">
        <v>4</v>
      </c>
      <c r="D27" s="303">
        <v>1</v>
      </c>
      <c r="E27" s="184">
        <v>14</v>
      </c>
      <c r="F27" s="251">
        <v>1</v>
      </c>
      <c r="G27" s="184">
        <v>972</v>
      </c>
      <c r="H27" s="251">
        <f t="shared" si="1"/>
        <v>3888</v>
      </c>
      <c r="I27" s="249">
        <f t="shared" ref="I27" si="7">C27*E27*F27*16.5</f>
        <v>924</v>
      </c>
      <c r="J27" s="249">
        <f t="shared" si="6"/>
        <v>924</v>
      </c>
      <c r="K27" s="249">
        <v>0</v>
      </c>
      <c r="L27" s="249">
        <v>0</v>
      </c>
      <c r="M27" s="175"/>
      <c r="N27" s="175"/>
      <c r="O27" s="175"/>
      <c r="P27" s="175"/>
    </row>
    <row r="28" spans="1:16" s="242" customFormat="1" ht="15.75" customHeight="1">
      <c r="A28" s="240" t="s">
        <v>121</v>
      </c>
      <c r="B28" s="858" t="s">
        <v>849</v>
      </c>
      <c r="C28" s="184">
        <v>3</v>
      </c>
      <c r="D28" s="303">
        <v>1</v>
      </c>
      <c r="E28" s="184">
        <v>14</v>
      </c>
      <c r="F28" s="251">
        <v>1</v>
      </c>
      <c r="G28" s="184">
        <v>972</v>
      </c>
      <c r="H28" s="251">
        <f t="shared" si="1"/>
        <v>2916</v>
      </c>
      <c r="I28" s="249">
        <f>C28*E28*F28*16.5</f>
        <v>693</v>
      </c>
      <c r="J28" s="249">
        <f t="shared" si="6"/>
        <v>693</v>
      </c>
      <c r="K28" s="249">
        <v>0</v>
      </c>
      <c r="L28" s="249">
        <v>0</v>
      </c>
      <c r="M28" s="175"/>
      <c r="N28" s="175"/>
      <c r="O28" s="175"/>
      <c r="P28" s="175"/>
    </row>
    <row r="29" spans="1:16" s="242" customFormat="1" ht="15.75" customHeight="1">
      <c r="A29" s="240"/>
      <c r="B29" s="858" t="s">
        <v>852</v>
      </c>
      <c r="C29" s="184">
        <v>3</v>
      </c>
      <c r="D29" s="303">
        <v>1</v>
      </c>
      <c r="E29" s="184">
        <v>1</v>
      </c>
      <c r="F29" s="251">
        <v>1</v>
      </c>
      <c r="G29" s="184">
        <v>18</v>
      </c>
      <c r="H29" s="251">
        <f t="shared" si="1"/>
        <v>54</v>
      </c>
      <c r="I29" s="249">
        <f>C29*E29*F29*16.5*1.2</f>
        <v>59.4</v>
      </c>
      <c r="J29" s="249">
        <f t="shared" si="6"/>
        <v>59.4</v>
      </c>
      <c r="K29" s="249">
        <v>0</v>
      </c>
      <c r="L29" s="249">
        <v>0</v>
      </c>
      <c r="M29" s="175"/>
      <c r="N29" s="175"/>
      <c r="O29" s="175"/>
      <c r="P29" s="175"/>
    </row>
    <row r="30" spans="1:16" s="242" customFormat="1" ht="15.75" customHeight="1">
      <c r="A30" s="240" t="s">
        <v>122</v>
      </c>
      <c r="B30" s="859" t="s">
        <v>850</v>
      </c>
      <c r="C30" s="184">
        <v>3</v>
      </c>
      <c r="D30" s="303">
        <v>1</v>
      </c>
      <c r="E30" s="184">
        <v>16</v>
      </c>
      <c r="F30" s="251">
        <v>1</v>
      </c>
      <c r="G30" s="184">
        <v>1111</v>
      </c>
      <c r="H30" s="251">
        <f t="shared" si="1"/>
        <v>3333</v>
      </c>
      <c r="I30" s="249">
        <f t="shared" ref="I30" si="8">C30*E30*F30*16.5</f>
        <v>792</v>
      </c>
      <c r="J30" s="249">
        <f t="shared" si="6"/>
        <v>792</v>
      </c>
      <c r="K30" s="249">
        <v>0</v>
      </c>
      <c r="L30" s="249">
        <v>0</v>
      </c>
      <c r="M30" s="175"/>
      <c r="N30" s="175"/>
      <c r="O30" s="175"/>
      <c r="P30" s="175"/>
    </row>
    <row r="31" spans="1:16" s="242" customFormat="1" ht="15.75" customHeight="1">
      <c r="A31" s="240"/>
      <c r="B31" s="858" t="s">
        <v>852</v>
      </c>
      <c r="C31" s="184">
        <v>3</v>
      </c>
      <c r="D31" s="303">
        <v>1</v>
      </c>
      <c r="E31" s="184">
        <v>1</v>
      </c>
      <c r="F31" s="251">
        <v>1</v>
      </c>
      <c r="G31" s="184">
        <v>18</v>
      </c>
      <c r="H31" s="251">
        <f t="shared" si="1"/>
        <v>54</v>
      </c>
      <c r="I31" s="249">
        <f>C31*E31*F31*16.5*1.2</f>
        <v>59.4</v>
      </c>
      <c r="J31" s="249">
        <f t="shared" si="6"/>
        <v>59.4</v>
      </c>
      <c r="K31" s="249">
        <v>0</v>
      </c>
      <c r="L31" s="249">
        <v>0</v>
      </c>
      <c r="M31" s="175"/>
      <c r="N31" s="175"/>
      <c r="O31" s="175"/>
      <c r="P31" s="175"/>
    </row>
    <row r="32" spans="1:16" s="242" customFormat="1" ht="15.75" customHeight="1">
      <c r="A32" s="240" t="s">
        <v>308</v>
      </c>
      <c r="B32" s="856" t="s">
        <v>851</v>
      </c>
      <c r="C32" s="184">
        <v>3</v>
      </c>
      <c r="D32" s="303">
        <v>1</v>
      </c>
      <c r="E32" s="184">
        <v>1</v>
      </c>
      <c r="F32" s="251">
        <v>1</v>
      </c>
      <c r="G32" s="184">
        <v>112</v>
      </c>
      <c r="H32" s="251">
        <f t="shared" si="1"/>
        <v>336</v>
      </c>
      <c r="I32" s="249">
        <f>C32*E32*F32*16.5</f>
        <v>49.5</v>
      </c>
      <c r="J32" s="249">
        <f t="shared" si="6"/>
        <v>49.5</v>
      </c>
      <c r="K32" s="249">
        <v>0</v>
      </c>
      <c r="L32" s="249">
        <v>0</v>
      </c>
      <c r="M32" s="175"/>
      <c r="N32" s="175"/>
      <c r="O32" s="175"/>
      <c r="P32" s="175"/>
    </row>
    <row r="33" spans="1:16" s="242" customFormat="1" ht="15.75" customHeight="1">
      <c r="A33" s="240" t="s">
        <v>312</v>
      </c>
      <c r="B33" s="855" t="s">
        <v>853</v>
      </c>
      <c r="C33" s="184">
        <v>3</v>
      </c>
      <c r="D33" s="303">
        <v>1</v>
      </c>
      <c r="E33" s="184">
        <v>1</v>
      </c>
      <c r="F33" s="251">
        <v>1</v>
      </c>
      <c r="G33" s="184">
        <v>78</v>
      </c>
      <c r="H33" s="251">
        <f t="shared" si="1"/>
        <v>234</v>
      </c>
      <c r="I33" s="249">
        <f t="shared" ref="I33:I34" si="9">C33*E33*F33*16.5</f>
        <v>49.5</v>
      </c>
      <c r="J33" s="249">
        <f t="shared" si="6"/>
        <v>49.5</v>
      </c>
      <c r="K33" s="249">
        <v>0</v>
      </c>
      <c r="L33" s="249">
        <v>0</v>
      </c>
      <c r="M33" s="175"/>
      <c r="N33" s="175"/>
      <c r="O33" s="175"/>
      <c r="P33" s="175"/>
    </row>
    <row r="34" spans="1:16" s="242" customFormat="1" ht="15.75" customHeight="1">
      <c r="A34" s="240" t="s">
        <v>316</v>
      </c>
      <c r="B34" s="855" t="s">
        <v>854</v>
      </c>
      <c r="C34" s="184">
        <v>3</v>
      </c>
      <c r="D34" s="303">
        <v>1</v>
      </c>
      <c r="E34" s="184">
        <v>2</v>
      </c>
      <c r="F34" s="251">
        <v>1</v>
      </c>
      <c r="G34" s="184">
        <v>78</v>
      </c>
      <c r="H34" s="251">
        <f t="shared" si="1"/>
        <v>234</v>
      </c>
      <c r="I34" s="249">
        <f t="shared" si="9"/>
        <v>99</v>
      </c>
      <c r="J34" s="249">
        <f t="shared" si="6"/>
        <v>99</v>
      </c>
      <c r="K34" s="249">
        <v>0</v>
      </c>
      <c r="L34" s="249">
        <v>0</v>
      </c>
      <c r="M34" s="175"/>
      <c r="N34" s="175"/>
      <c r="O34" s="175"/>
      <c r="P34" s="175"/>
    </row>
    <row r="35" spans="1:16" s="242" customFormat="1" ht="15.75" customHeight="1">
      <c r="A35" s="240"/>
      <c r="B35" s="855" t="s">
        <v>1026</v>
      </c>
      <c r="C35" s="184">
        <v>1</v>
      </c>
      <c r="D35" s="303">
        <v>1</v>
      </c>
      <c r="E35" s="184">
        <v>21</v>
      </c>
      <c r="F35" s="251">
        <v>1</v>
      </c>
      <c r="G35" s="184">
        <v>429</v>
      </c>
      <c r="H35" s="251">
        <f t="shared" si="1"/>
        <v>429</v>
      </c>
      <c r="I35" s="249">
        <f>C35*E35*F35*16</f>
        <v>336</v>
      </c>
      <c r="J35" s="249">
        <f t="shared" si="6"/>
        <v>336</v>
      </c>
      <c r="K35" s="249">
        <v>0</v>
      </c>
      <c r="L35" s="249">
        <v>0</v>
      </c>
      <c r="M35" s="175"/>
      <c r="N35" s="175"/>
      <c r="O35" s="175"/>
      <c r="P35" s="175"/>
    </row>
    <row r="36" spans="1:16" s="242" customFormat="1" ht="15.75" customHeight="1">
      <c r="A36" s="240" t="s">
        <v>317</v>
      </c>
      <c r="B36" s="856" t="s">
        <v>855</v>
      </c>
      <c r="C36" s="184">
        <v>3</v>
      </c>
      <c r="D36" s="303">
        <v>1</v>
      </c>
      <c r="E36" s="184">
        <v>2</v>
      </c>
      <c r="F36" s="251">
        <v>1</v>
      </c>
      <c r="G36" s="184">
        <v>78</v>
      </c>
      <c r="H36" s="251">
        <f t="shared" si="1"/>
        <v>234</v>
      </c>
      <c r="I36" s="249">
        <f t="shared" si="2"/>
        <v>99</v>
      </c>
      <c r="J36" s="249">
        <f t="shared" si="6"/>
        <v>99</v>
      </c>
      <c r="K36" s="249">
        <v>0</v>
      </c>
      <c r="L36" s="249">
        <v>0</v>
      </c>
      <c r="M36" s="175"/>
      <c r="N36" s="175"/>
      <c r="O36" s="175"/>
      <c r="P36" s="175"/>
    </row>
    <row r="37" spans="1:16" s="242" customFormat="1" ht="15.75" customHeight="1">
      <c r="A37" s="682">
        <v>2</v>
      </c>
      <c r="B37" s="211" t="s">
        <v>270</v>
      </c>
      <c r="C37" s="188">
        <f>C38+C78</f>
        <v>15</v>
      </c>
      <c r="D37" s="305"/>
      <c r="E37" s="188">
        <f>E38+E78</f>
        <v>0</v>
      </c>
      <c r="F37" s="252"/>
      <c r="G37" s="252">
        <f t="shared" ref="G37:L37" si="10">G38+G78</f>
        <v>186</v>
      </c>
      <c r="H37" s="252">
        <f t="shared" si="10"/>
        <v>2790</v>
      </c>
      <c r="I37" s="252">
        <f t="shared" si="10"/>
        <v>2232</v>
      </c>
      <c r="J37" s="252">
        <f t="shared" si="10"/>
        <v>2232</v>
      </c>
      <c r="K37" s="252">
        <f t="shared" si="10"/>
        <v>0</v>
      </c>
      <c r="L37" s="252">
        <f t="shared" si="10"/>
        <v>0</v>
      </c>
      <c r="M37" s="175"/>
      <c r="N37" s="175"/>
      <c r="O37" s="175"/>
      <c r="P37" s="175"/>
    </row>
    <row r="38" spans="1:16" s="242" customFormat="1" ht="39" customHeight="1">
      <c r="A38" s="683">
        <v>2.1</v>
      </c>
      <c r="B38" s="187" t="s">
        <v>714</v>
      </c>
      <c r="C38" s="214">
        <f>C39+C77</f>
        <v>15</v>
      </c>
      <c r="D38" s="302"/>
      <c r="E38" s="214">
        <f>E39+E77</f>
        <v>0</v>
      </c>
      <c r="F38" s="214"/>
      <c r="G38" s="214">
        <f t="shared" ref="G38:L38" si="11">G39+G77</f>
        <v>186</v>
      </c>
      <c r="H38" s="214">
        <f t="shared" si="11"/>
        <v>2790</v>
      </c>
      <c r="I38" s="214">
        <f t="shared" si="11"/>
        <v>2232</v>
      </c>
      <c r="J38" s="214">
        <f t="shared" si="11"/>
        <v>2232</v>
      </c>
      <c r="K38" s="214">
        <f t="shared" si="11"/>
        <v>0</v>
      </c>
      <c r="L38" s="214">
        <f t="shared" si="11"/>
        <v>0</v>
      </c>
      <c r="M38" s="175"/>
      <c r="N38" s="175"/>
      <c r="O38" s="175"/>
      <c r="P38" s="175"/>
    </row>
    <row r="39" spans="1:16" s="242" customFormat="1" ht="15.75" customHeight="1">
      <c r="A39" s="226" t="s">
        <v>116</v>
      </c>
      <c r="B39" s="187" t="s">
        <v>124</v>
      </c>
      <c r="C39" s="214"/>
      <c r="D39" s="214"/>
      <c r="E39" s="214"/>
      <c r="F39" s="214"/>
      <c r="G39" s="214"/>
      <c r="H39" s="214"/>
      <c r="I39" s="214"/>
      <c r="J39" s="214"/>
      <c r="K39" s="214"/>
      <c r="L39" s="214"/>
      <c r="M39" s="175"/>
      <c r="N39" s="175"/>
      <c r="O39" s="175"/>
      <c r="P39" s="175"/>
    </row>
    <row r="40" spans="1:16" s="242" customFormat="1" ht="15.75" customHeight="1">
      <c r="A40" s="860" t="s">
        <v>117</v>
      </c>
      <c r="B40" s="855" t="s">
        <v>893</v>
      </c>
      <c r="C40" s="216">
        <v>3</v>
      </c>
      <c r="D40" s="304">
        <v>1</v>
      </c>
      <c r="E40" s="249">
        <v>5</v>
      </c>
      <c r="F40" s="216">
        <v>1</v>
      </c>
      <c r="G40" s="216">
        <v>186</v>
      </c>
      <c r="H40" s="216">
        <f t="shared" ref="H40:H77" si="12">C40*D40*G40</f>
        <v>558</v>
      </c>
      <c r="I40" s="216">
        <f t="shared" ref="I40:I74" si="13">C40*E40*F40*16.5</f>
        <v>247.5</v>
      </c>
      <c r="J40" s="216">
        <f t="shared" ref="J40" si="14">I40</f>
        <v>247.5</v>
      </c>
      <c r="K40" s="216">
        <v>0</v>
      </c>
      <c r="L40" s="216">
        <v>0</v>
      </c>
      <c r="M40" s="175"/>
      <c r="N40" s="175"/>
      <c r="O40" s="175"/>
      <c r="P40" s="175"/>
    </row>
    <row r="41" spans="1:16" s="242" customFormat="1" ht="15.75" customHeight="1">
      <c r="A41" s="860" t="s">
        <v>118</v>
      </c>
      <c r="B41" s="855" t="s">
        <v>894</v>
      </c>
      <c r="C41" s="216">
        <v>3</v>
      </c>
      <c r="D41" s="304">
        <v>1</v>
      </c>
      <c r="E41" s="249">
        <v>5</v>
      </c>
      <c r="F41" s="216">
        <v>1</v>
      </c>
      <c r="G41" s="216">
        <v>186</v>
      </c>
      <c r="H41" s="216">
        <f t="shared" si="12"/>
        <v>558</v>
      </c>
      <c r="I41" s="216">
        <f t="shared" si="13"/>
        <v>247.5</v>
      </c>
      <c r="J41" s="216">
        <f t="shared" ref="J41:J76" si="15">I41</f>
        <v>247.5</v>
      </c>
      <c r="K41" s="216">
        <v>0</v>
      </c>
      <c r="L41" s="216">
        <v>0</v>
      </c>
      <c r="M41" s="175"/>
      <c r="N41" s="175"/>
      <c r="O41" s="175"/>
      <c r="P41" s="175"/>
    </row>
    <row r="42" spans="1:16" s="242" customFormat="1" ht="15.75" customHeight="1">
      <c r="A42" s="860" t="s">
        <v>119</v>
      </c>
      <c r="B42" s="856" t="s">
        <v>895</v>
      </c>
      <c r="C42" s="216">
        <v>3</v>
      </c>
      <c r="D42" s="304">
        <v>1</v>
      </c>
      <c r="E42" s="249">
        <v>5</v>
      </c>
      <c r="F42" s="216">
        <v>1</v>
      </c>
      <c r="G42" s="216">
        <v>186</v>
      </c>
      <c r="H42" s="216">
        <f t="shared" si="12"/>
        <v>558</v>
      </c>
      <c r="I42" s="216">
        <f t="shared" si="13"/>
        <v>247.5</v>
      </c>
      <c r="J42" s="216">
        <f t="shared" si="15"/>
        <v>247.5</v>
      </c>
      <c r="K42" s="216">
        <v>0</v>
      </c>
      <c r="L42" s="216">
        <v>0</v>
      </c>
      <c r="M42" s="175"/>
      <c r="N42" s="175"/>
      <c r="O42" s="175"/>
      <c r="P42" s="175"/>
    </row>
    <row r="43" spans="1:16" s="242" customFormat="1" ht="15.75" customHeight="1">
      <c r="A43" s="860"/>
      <c r="B43" s="856" t="s">
        <v>876</v>
      </c>
      <c r="C43" s="216">
        <v>3</v>
      </c>
      <c r="D43" s="304">
        <v>1</v>
      </c>
      <c r="E43" s="249">
        <v>5</v>
      </c>
      <c r="F43" s="216">
        <v>1</v>
      </c>
      <c r="G43" s="216">
        <v>186</v>
      </c>
      <c r="H43" s="216">
        <f t="shared" si="12"/>
        <v>558</v>
      </c>
      <c r="I43" s="216">
        <f t="shared" si="13"/>
        <v>247.5</v>
      </c>
      <c r="J43" s="216">
        <f t="shared" si="15"/>
        <v>247.5</v>
      </c>
      <c r="K43" s="216">
        <v>0</v>
      </c>
      <c r="L43" s="216">
        <v>0</v>
      </c>
      <c r="M43" s="175"/>
      <c r="N43" s="175"/>
      <c r="O43" s="175"/>
      <c r="P43" s="175"/>
    </row>
    <row r="44" spans="1:16" s="242" customFormat="1" ht="15.75" customHeight="1">
      <c r="A44" s="860"/>
      <c r="B44" s="855" t="s">
        <v>877</v>
      </c>
      <c r="C44" s="216">
        <v>3</v>
      </c>
      <c r="D44" s="304">
        <v>1</v>
      </c>
      <c r="E44" s="249">
        <v>0.5</v>
      </c>
      <c r="F44" s="216">
        <v>1</v>
      </c>
      <c r="G44" s="216">
        <v>40</v>
      </c>
      <c r="H44" s="216">
        <f t="shared" si="12"/>
        <v>120</v>
      </c>
      <c r="I44" s="216">
        <f t="shared" si="13"/>
        <v>24.75</v>
      </c>
      <c r="J44" s="216">
        <f t="shared" si="15"/>
        <v>24.75</v>
      </c>
      <c r="K44" s="216">
        <v>0</v>
      </c>
      <c r="L44" s="216">
        <v>0</v>
      </c>
      <c r="M44" s="175"/>
      <c r="N44" s="175"/>
      <c r="O44" s="175"/>
      <c r="P44" s="175"/>
    </row>
    <row r="45" spans="1:16" s="242" customFormat="1" ht="15.75" customHeight="1">
      <c r="A45" s="860"/>
      <c r="B45" s="855" t="s">
        <v>851</v>
      </c>
      <c r="C45" s="216">
        <v>3</v>
      </c>
      <c r="D45" s="304">
        <v>1</v>
      </c>
      <c r="E45" s="249">
        <v>0.5</v>
      </c>
      <c r="F45" s="216">
        <v>1</v>
      </c>
      <c r="G45" s="216">
        <v>40</v>
      </c>
      <c r="H45" s="216">
        <f t="shared" si="12"/>
        <v>120</v>
      </c>
      <c r="I45" s="216">
        <f t="shared" si="13"/>
        <v>24.75</v>
      </c>
      <c r="J45" s="216">
        <f t="shared" si="15"/>
        <v>24.75</v>
      </c>
      <c r="K45" s="216">
        <v>0</v>
      </c>
      <c r="L45" s="216">
        <v>0</v>
      </c>
      <c r="M45" s="175"/>
      <c r="N45" s="175"/>
      <c r="O45" s="175"/>
      <c r="P45" s="175"/>
    </row>
    <row r="46" spans="1:16" s="242" customFormat="1" ht="15.75" customHeight="1">
      <c r="A46" s="860"/>
      <c r="B46" s="856" t="s">
        <v>878</v>
      </c>
      <c r="C46" s="216">
        <v>3</v>
      </c>
      <c r="D46" s="304">
        <v>1</v>
      </c>
      <c r="E46" s="249">
        <v>0.5</v>
      </c>
      <c r="F46" s="216">
        <v>1</v>
      </c>
      <c r="G46" s="216">
        <v>40</v>
      </c>
      <c r="H46" s="216">
        <f t="shared" si="12"/>
        <v>120</v>
      </c>
      <c r="I46" s="216">
        <f t="shared" si="13"/>
        <v>24.75</v>
      </c>
      <c r="J46" s="216">
        <f t="shared" si="15"/>
        <v>24.75</v>
      </c>
      <c r="K46" s="216">
        <v>0</v>
      </c>
      <c r="L46" s="216">
        <v>0</v>
      </c>
      <c r="M46" s="175"/>
      <c r="N46" s="175"/>
      <c r="O46" s="175"/>
      <c r="P46" s="175"/>
    </row>
    <row r="47" spans="1:16" s="242" customFormat="1" ht="15.75" customHeight="1">
      <c r="A47" s="860"/>
      <c r="B47" s="856" t="s">
        <v>879</v>
      </c>
      <c r="C47" s="216">
        <v>3</v>
      </c>
      <c r="D47" s="304">
        <v>1</v>
      </c>
      <c r="E47" s="249">
        <v>0.5</v>
      </c>
      <c r="F47" s="216">
        <v>1</v>
      </c>
      <c r="G47" s="216">
        <v>40</v>
      </c>
      <c r="H47" s="216">
        <f t="shared" si="12"/>
        <v>120</v>
      </c>
      <c r="I47" s="216">
        <f t="shared" si="13"/>
        <v>24.75</v>
      </c>
      <c r="J47" s="216">
        <f t="shared" si="15"/>
        <v>24.75</v>
      </c>
      <c r="K47" s="216">
        <v>0</v>
      </c>
      <c r="L47" s="216">
        <v>0</v>
      </c>
      <c r="M47" s="175"/>
      <c r="N47" s="175"/>
      <c r="O47" s="175"/>
      <c r="P47" s="175"/>
    </row>
    <row r="48" spans="1:16" s="242" customFormat="1" ht="15.75" customHeight="1">
      <c r="A48" s="860"/>
      <c r="B48" s="856" t="s">
        <v>880</v>
      </c>
      <c r="C48" s="216">
        <v>3</v>
      </c>
      <c r="D48" s="304">
        <v>1</v>
      </c>
      <c r="E48" s="249">
        <v>0.5</v>
      </c>
      <c r="F48" s="216">
        <v>1</v>
      </c>
      <c r="G48" s="216">
        <v>40</v>
      </c>
      <c r="H48" s="216">
        <f t="shared" si="12"/>
        <v>120</v>
      </c>
      <c r="I48" s="216">
        <f t="shared" si="13"/>
        <v>24.75</v>
      </c>
      <c r="J48" s="216">
        <f t="shared" si="15"/>
        <v>24.75</v>
      </c>
      <c r="K48" s="216">
        <v>0</v>
      </c>
      <c r="L48" s="216">
        <v>0</v>
      </c>
      <c r="M48" s="175"/>
      <c r="N48" s="175"/>
      <c r="O48" s="175"/>
      <c r="P48" s="175"/>
    </row>
    <row r="49" spans="1:16" s="242" customFormat="1" ht="15.75" customHeight="1">
      <c r="A49" s="860"/>
      <c r="B49" s="855" t="s">
        <v>881</v>
      </c>
      <c r="C49" s="216">
        <v>3</v>
      </c>
      <c r="D49" s="304">
        <v>1</v>
      </c>
      <c r="E49" s="249">
        <v>0.5</v>
      </c>
      <c r="F49" s="216">
        <v>1</v>
      </c>
      <c r="G49" s="216">
        <v>40</v>
      </c>
      <c r="H49" s="216">
        <f t="shared" si="12"/>
        <v>120</v>
      </c>
      <c r="I49" s="216">
        <f t="shared" si="13"/>
        <v>24.75</v>
      </c>
      <c r="J49" s="216">
        <f t="shared" si="15"/>
        <v>24.75</v>
      </c>
      <c r="K49" s="216">
        <v>0</v>
      </c>
      <c r="L49" s="216">
        <v>0</v>
      </c>
      <c r="M49" s="175"/>
      <c r="N49" s="175"/>
      <c r="O49" s="175"/>
      <c r="P49" s="175"/>
    </row>
    <row r="50" spans="1:16" s="242" customFormat="1" ht="15.75" customHeight="1">
      <c r="A50" s="860"/>
      <c r="B50" s="855" t="s">
        <v>882</v>
      </c>
      <c r="C50" s="216">
        <v>3</v>
      </c>
      <c r="D50" s="304">
        <v>1</v>
      </c>
      <c r="E50" s="249">
        <v>0.5</v>
      </c>
      <c r="F50" s="216">
        <v>1</v>
      </c>
      <c r="G50" s="216">
        <v>40</v>
      </c>
      <c r="H50" s="216">
        <f t="shared" si="12"/>
        <v>120</v>
      </c>
      <c r="I50" s="216">
        <f t="shared" si="13"/>
        <v>24.75</v>
      </c>
      <c r="J50" s="216">
        <f t="shared" si="15"/>
        <v>24.75</v>
      </c>
      <c r="K50" s="216">
        <v>0</v>
      </c>
      <c r="L50" s="216">
        <v>0</v>
      </c>
      <c r="M50" s="175"/>
      <c r="N50" s="175"/>
      <c r="O50" s="175"/>
      <c r="P50" s="175"/>
    </row>
    <row r="51" spans="1:16" s="242" customFormat="1" ht="15.75" customHeight="1">
      <c r="A51" s="860"/>
      <c r="B51" s="856" t="s">
        <v>876</v>
      </c>
      <c r="C51" s="216">
        <v>3</v>
      </c>
      <c r="D51" s="304">
        <v>1</v>
      </c>
      <c r="E51" s="249">
        <v>4</v>
      </c>
      <c r="F51" s="216">
        <v>1</v>
      </c>
      <c r="G51" s="216">
        <v>146</v>
      </c>
      <c r="H51" s="216">
        <f t="shared" si="12"/>
        <v>438</v>
      </c>
      <c r="I51" s="216">
        <f t="shared" si="13"/>
        <v>198</v>
      </c>
      <c r="J51" s="216">
        <f t="shared" si="15"/>
        <v>198</v>
      </c>
      <c r="K51" s="216">
        <v>0</v>
      </c>
      <c r="L51" s="216">
        <v>0</v>
      </c>
      <c r="M51" s="175"/>
      <c r="N51" s="175"/>
      <c r="O51" s="175"/>
      <c r="P51" s="175"/>
    </row>
    <row r="52" spans="1:16" s="242" customFormat="1" ht="15.75" customHeight="1">
      <c r="A52" s="860"/>
      <c r="B52" s="856" t="s">
        <v>877</v>
      </c>
      <c r="C52" s="216">
        <v>3</v>
      </c>
      <c r="D52" s="304">
        <v>1</v>
      </c>
      <c r="E52" s="249">
        <v>4</v>
      </c>
      <c r="F52" s="216">
        <v>1</v>
      </c>
      <c r="G52" s="216">
        <v>146</v>
      </c>
      <c r="H52" s="216">
        <f t="shared" si="12"/>
        <v>438</v>
      </c>
      <c r="I52" s="216">
        <f t="shared" si="13"/>
        <v>198</v>
      </c>
      <c r="J52" s="216">
        <f t="shared" si="15"/>
        <v>198</v>
      </c>
      <c r="K52" s="216">
        <v>0</v>
      </c>
      <c r="L52" s="216">
        <v>0</v>
      </c>
      <c r="M52" s="175"/>
      <c r="N52" s="175"/>
      <c r="O52" s="175"/>
      <c r="P52" s="175"/>
    </row>
    <row r="53" spans="1:16" s="242" customFormat="1" ht="15.75" customHeight="1">
      <c r="A53" s="860"/>
      <c r="B53" s="856" t="s">
        <v>883</v>
      </c>
      <c r="C53" s="216">
        <v>3</v>
      </c>
      <c r="D53" s="304">
        <v>1</v>
      </c>
      <c r="E53" s="249">
        <v>4</v>
      </c>
      <c r="F53" s="216">
        <v>1</v>
      </c>
      <c r="G53" s="216">
        <v>146</v>
      </c>
      <c r="H53" s="216">
        <f t="shared" si="12"/>
        <v>438</v>
      </c>
      <c r="I53" s="216">
        <f t="shared" si="13"/>
        <v>198</v>
      </c>
      <c r="J53" s="216">
        <f t="shared" si="15"/>
        <v>198</v>
      </c>
      <c r="K53" s="216">
        <v>0</v>
      </c>
      <c r="L53" s="216">
        <v>0</v>
      </c>
      <c r="M53" s="175"/>
      <c r="N53" s="175"/>
      <c r="O53" s="175"/>
      <c r="P53" s="175"/>
    </row>
    <row r="54" spans="1:16" s="242" customFormat="1" ht="15.75" customHeight="1">
      <c r="A54" s="860"/>
      <c r="B54" s="855" t="s">
        <v>884</v>
      </c>
      <c r="C54" s="216">
        <v>3</v>
      </c>
      <c r="D54" s="304">
        <v>1</v>
      </c>
      <c r="E54" s="249">
        <v>4</v>
      </c>
      <c r="F54" s="216">
        <v>1</v>
      </c>
      <c r="G54" s="216">
        <v>146</v>
      </c>
      <c r="H54" s="216">
        <f t="shared" si="12"/>
        <v>438</v>
      </c>
      <c r="I54" s="216">
        <f t="shared" si="13"/>
        <v>198</v>
      </c>
      <c r="J54" s="216">
        <f t="shared" si="15"/>
        <v>198</v>
      </c>
      <c r="K54" s="216">
        <v>0</v>
      </c>
      <c r="L54" s="216">
        <v>0</v>
      </c>
      <c r="M54" s="175"/>
      <c r="N54" s="175"/>
      <c r="O54" s="175"/>
      <c r="P54" s="175"/>
    </row>
    <row r="55" spans="1:16" s="242" customFormat="1" ht="15.75" customHeight="1">
      <c r="A55" s="860" t="s">
        <v>120</v>
      </c>
      <c r="B55" s="855" t="s">
        <v>885</v>
      </c>
      <c r="C55" s="216">
        <v>3</v>
      </c>
      <c r="D55" s="304">
        <v>1</v>
      </c>
      <c r="E55" s="249">
        <v>4</v>
      </c>
      <c r="F55" s="216">
        <v>1</v>
      </c>
      <c r="G55" s="216">
        <v>146</v>
      </c>
      <c r="H55" s="216">
        <f t="shared" si="12"/>
        <v>438</v>
      </c>
      <c r="I55" s="216">
        <f t="shared" si="13"/>
        <v>198</v>
      </c>
      <c r="J55" s="216">
        <f t="shared" si="15"/>
        <v>198</v>
      </c>
      <c r="K55" s="216">
        <v>0</v>
      </c>
      <c r="L55" s="216">
        <v>0</v>
      </c>
      <c r="M55" s="175"/>
      <c r="N55" s="175"/>
      <c r="O55" s="175"/>
      <c r="P55" s="175"/>
    </row>
    <row r="56" spans="1:16" s="242" customFormat="1" ht="15.75" customHeight="1">
      <c r="A56" s="860" t="s">
        <v>121</v>
      </c>
      <c r="B56" s="856" t="s">
        <v>886</v>
      </c>
      <c r="C56" s="216">
        <v>3</v>
      </c>
      <c r="D56" s="304">
        <v>1</v>
      </c>
      <c r="E56" s="249">
        <v>4</v>
      </c>
      <c r="F56" s="216">
        <v>1</v>
      </c>
      <c r="G56" s="216">
        <v>146</v>
      </c>
      <c r="H56" s="216">
        <f t="shared" si="12"/>
        <v>438</v>
      </c>
      <c r="I56" s="216">
        <f t="shared" si="13"/>
        <v>198</v>
      </c>
      <c r="J56" s="216">
        <f t="shared" si="15"/>
        <v>198</v>
      </c>
      <c r="K56" s="216">
        <v>0</v>
      </c>
      <c r="L56" s="216">
        <v>0</v>
      </c>
      <c r="M56" s="175"/>
      <c r="N56" s="175"/>
      <c r="O56" s="175"/>
      <c r="P56" s="175"/>
    </row>
    <row r="57" spans="1:16" s="242" customFormat="1" ht="15.75" customHeight="1">
      <c r="A57" s="860" t="s">
        <v>122</v>
      </c>
      <c r="B57" s="856" t="s">
        <v>887</v>
      </c>
      <c r="C57" s="216">
        <v>3</v>
      </c>
      <c r="D57" s="304">
        <v>1</v>
      </c>
      <c r="E57" s="249">
        <v>4</v>
      </c>
      <c r="F57" s="216">
        <v>1</v>
      </c>
      <c r="G57" s="216">
        <v>146</v>
      </c>
      <c r="H57" s="216">
        <f t="shared" si="12"/>
        <v>438</v>
      </c>
      <c r="I57" s="216">
        <f t="shared" si="13"/>
        <v>198</v>
      </c>
      <c r="J57" s="216">
        <f t="shared" si="15"/>
        <v>198</v>
      </c>
      <c r="K57" s="216">
        <v>0</v>
      </c>
      <c r="L57" s="216">
        <v>0</v>
      </c>
      <c r="M57" s="175"/>
      <c r="N57" s="175"/>
      <c r="O57" s="175"/>
      <c r="P57" s="175"/>
    </row>
    <row r="58" spans="1:16" s="242" customFormat="1" ht="15.75" customHeight="1">
      <c r="A58" s="860" t="s">
        <v>308</v>
      </c>
      <c r="B58" s="856" t="s">
        <v>888</v>
      </c>
      <c r="C58" s="216">
        <v>3</v>
      </c>
      <c r="D58" s="303">
        <v>1.3</v>
      </c>
      <c r="E58" s="249">
        <v>4</v>
      </c>
      <c r="F58" s="216">
        <v>1</v>
      </c>
      <c r="G58" s="216">
        <v>146</v>
      </c>
      <c r="H58" s="216">
        <f t="shared" si="12"/>
        <v>569.40000000000009</v>
      </c>
      <c r="I58" s="216">
        <f t="shared" ref="I58:I64" si="16">C58*G58*0.8</f>
        <v>350.40000000000003</v>
      </c>
      <c r="J58" s="216">
        <f t="shared" si="15"/>
        <v>350.40000000000003</v>
      </c>
      <c r="K58" s="216">
        <v>0</v>
      </c>
      <c r="L58" s="216">
        <v>0</v>
      </c>
      <c r="M58" s="175"/>
      <c r="N58" s="175"/>
      <c r="O58" s="175"/>
      <c r="P58" s="175"/>
    </row>
    <row r="59" spans="1:16" s="242" customFormat="1" ht="15.75" customHeight="1">
      <c r="A59" s="860" t="s">
        <v>309</v>
      </c>
      <c r="B59" s="855" t="s">
        <v>889</v>
      </c>
      <c r="C59" s="216">
        <v>3</v>
      </c>
      <c r="D59" s="303">
        <v>1.3</v>
      </c>
      <c r="E59" s="249">
        <v>4</v>
      </c>
      <c r="F59" s="216">
        <v>1</v>
      </c>
      <c r="G59" s="216">
        <v>146</v>
      </c>
      <c r="H59" s="216">
        <f t="shared" si="12"/>
        <v>569.40000000000009</v>
      </c>
      <c r="I59" s="216">
        <f t="shared" si="16"/>
        <v>350.40000000000003</v>
      </c>
      <c r="J59" s="216">
        <f t="shared" si="15"/>
        <v>350.40000000000003</v>
      </c>
      <c r="K59" s="216">
        <v>0</v>
      </c>
      <c r="L59" s="216">
        <v>0</v>
      </c>
      <c r="M59" s="175"/>
      <c r="N59" s="175"/>
      <c r="O59" s="175"/>
      <c r="P59" s="175"/>
    </row>
    <row r="60" spans="1:16" s="242" customFormat="1" ht="15.75" customHeight="1">
      <c r="A60" s="860" t="s">
        <v>310</v>
      </c>
      <c r="B60" s="855" t="s">
        <v>890</v>
      </c>
      <c r="C60" s="216">
        <v>3</v>
      </c>
      <c r="D60" s="303">
        <v>1.3</v>
      </c>
      <c r="E60" s="249">
        <v>4</v>
      </c>
      <c r="F60" s="216">
        <v>1</v>
      </c>
      <c r="G60" s="216">
        <v>146</v>
      </c>
      <c r="H60" s="216">
        <f t="shared" si="12"/>
        <v>569.40000000000009</v>
      </c>
      <c r="I60" s="216">
        <f t="shared" si="16"/>
        <v>350.40000000000003</v>
      </c>
      <c r="J60" s="216">
        <f t="shared" si="15"/>
        <v>350.40000000000003</v>
      </c>
      <c r="K60" s="216">
        <v>0</v>
      </c>
      <c r="L60" s="216">
        <v>0</v>
      </c>
      <c r="M60" s="175"/>
      <c r="N60" s="175"/>
      <c r="O60" s="175"/>
      <c r="P60" s="175"/>
    </row>
    <row r="61" spans="1:16" s="242" customFormat="1" ht="15.75" customHeight="1">
      <c r="A61" s="860" t="s">
        <v>311</v>
      </c>
      <c r="B61" s="856" t="s">
        <v>882</v>
      </c>
      <c r="C61" s="216">
        <v>3</v>
      </c>
      <c r="D61" s="303">
        <v>1.3</v>
      </c>
      <c r="E61" s="249">
        <v>4</v>
      </c>
      <c r="F61" s="216">
        <v>1</v>
      </c>
      <c r="G61" s="216">
        <v>146</v>
      </c>
      <c r="H61" s="216">
        <f t="shared" si="12"/>
        <v>569.40000000000009</v>
      </c>
      <c r="I61" s="216">
        <f t="shared" si="16"/>
        <v>350.40000000000003</v>
      </c>
      <c r="J61" s="216">
        <f t="shared" si="15"/>
        <v>350.40000000000003</v>
      </c>
      <c r="K61" s="216">
        <v>0</v>
      </c>
      <c r="L61" s="216">
        <v>0</v>
      </c>
      <c r="M61" s="175"/>
      <c r="N61" s="175"/>
      <c r="O61" s="175"/>
      <c r="P61" s="175"/>
    </row>
    <row r="62" spans="1:16" s="242" customFormat="1" ht="15.75" customHeight="1">
      <c r="A62" s="860" t="s">
        <v>312</v>
      </c>
      <c r="B62" s="856" t="s">
        <v>891</v>
      </c>
      <c r="C62" s="216">
        <v>3</v>
      </c>
      <c r="D62" s="303">
        <v>1.3</v>
      </c>
      <c r="E62" s="249">
        <v>1</v>
      </c>
      <c r="F62" s="216">
        <v>1</v>
      </c>
      <c r="G62" s="216">
        <v>40</v>
      </c>
      <c r="H62" s="216">
        <f t="shared" si="12"/>
        <v>156</v>
      </c>
      <c r="I62" s="216">
        <f t="shared" si="16"/>
        <v>96</v>
      </c>
      <c r="J62" s="216">
        <f t="shared" si="15"/>
        <v>96</v>
      </c>
      <c r="K62" s="216">
        <v>0</v>
      </c>
      <c r="L62" s="216">
        <v>0</v>
      </c>
      <c r="M62" s="175"/>
      <c r="N62" s="175"/>
      <c r="O62" s="175"/>
      <c r="P62" s="175"/>
    </row>
    <row r="63" spans="1:16" s="242" customFormat="1" ht="15.75" customHeight="1">
      <c r="A63" s="860" t="s">
        <v>313</v>
      </c>
      <c r="B63" s="856" t="s">
        <v>888</v>
      </c>
      <c r="C63" s="216">
        <v>3</v>
      </c>
      <c r="D63" s="303">
        <v>1.3</v>
      </c>
      <c r="E63" s="249">
        <v>1</v>
      </c>
      <c r="F63" s="216">
        <v>1</v>
      </c>
      <c r="G63" s="216">
        <v>40</v>
      </c>
      <c r="H63" s="216">
        <f t="shared" si="12"/>
        <v>156</v>
      </c>
      <c r="I63" s="216">
        <f t="shared" si="16"/>
        <v>96</v>
      </c>
      <c r="J63" s="216">
        <f t="shared" si="15"/>
        <v>96</v>
      </c>
      <c r="K63" s="216">
        <v>0</v>
      </c>
      <c r="L63" s="216">
        <v>0</v>
      </c>
      <c r="M63" s="175"/>
      <c r="N63" s="175"/>
      <c r="O63" s="175"/>
      <c r="P63" s="175"/>
    </row>
    <row r="64" spans="1:16" s="242" customFormat="1" ht="15.75" customHeight="1">
      <c r="A64" s="860" t="s">
        <v>314</v>
      </c>
      <c r="B64" s="855" t="s">
        <v>892</v>
      </c>
      <c r="C64" s="216">
        <v>3</v>
      </c>
      <c r="D64" s="303">
        <v>1.3</v>
      </c>
      <c r="E64" s="249">
        <v>1</v>
      </c>
      <c r="F64" s="216">
        <v>1</v>
      </c>
      <c r="G64" s="216">
        <v>40</v>
      </c>
      <c r="H64" s="251">
        <f t="shared" si="12"/>
        <v>156</v>
      </c>
      <c r="I64" s="249">
        <f t="shared" si="16"/>
        <v>96</v>
      </c>
      <c r="J64" s="216">
        <f t="shared" si="15"/>
        <v>96</v>
      </c>
      <c r="K64" s="216">
        <v>0</v>
      </c>
      <c r="L64" s="216">
        <v>0</v>
      </c>
      <c r="M64" s="175"/>
      <c r="N64" s="175"/>
      <c r="O64" s="175"/>
      <c r="P64" s="175"/>
    </row>
    <row r="65" spans="1:22" s="242" customFormat="1" ht="22" customHeight="1">
      <c r="A65" s="860" t="s">
        <v>861</v>
      </c>
      <c r="B65" s="855" t="s">
        <v>856</v>
      </c>
      <c r="C65" s="216">
        <v>3</v>
      </c>
      <c r="D65" s="304">
        <v>1</v>
      </c>
      <c r="E65" s="249">
        <v>0.33333333333333331</v>
      </c>
      <c r="F65" s="216">
        <v>1</v>
      </c>
      <c r="G65" s="216">
        <v>40</v>
      </c>
      <c r="H65" s="251">
        <f t="shared" si="12"/>
        <v>120</v>
      </c>
      <c r="I65" s="249">
        <f t="shared" si="13"/>
        <v>16.5</v>
      </c>
      <c r="J65" s="216">
        <f t="shared" si="15"/>
        <v>16.5</v>
      </c>
      <c r="K65" s="216">
        <v>0</v>
      </c>
      <c r="L65" s="216">
        <v>0</v>
      </c>
      <c r="M65" s="175"/>
      <c r="N65" s="175"/>
      <c r="O65" s="175"/>
      <c r="P65" s="175"/>
    </row>
    <row r="66" spans="1:22" s="242" customFormat="1" ht="15.75" customHeight="1">
      <c r="A66" s="860" t="s">
        <v>317</v>
      </c>
      <c r="B66" s="856" t="s">
        <v>857</v>
      </c>
      <c r="C66" s="216">
        <v>3</v>
      </c>
      <c r="D66" s="304">
        <v>1</v>
      </c>
      <c r="E66" s="249">
        <v>0.33333333333333331</v>
      </c>
      <c r="F66" s="216">
        <v>1</v>
      </c>
      <c r="G66" s="216">
        <v>40</v>
      </c>
      <c r="H66" s="251">
        <f t="shared" si="12"/>
        <v>120</v>
      </c>
      <c r="I66" s="249">
        <f t="shared" si="13"/>
        <v>16.5</v>
      </c>
      <c r="J66" s="216">
        <f t="shared" si="15"/>
        <v>16.5</v>
      </c>
      <c r="K66" s="216">
        <v>0</v>
      </c>
      <c r="L66" s="216">
        <v>0</v>
      </c>
      <c r="M66" s="175"/>
      <c r="N66" s="175"/>
      <c r="O66" s="175"/>
      <c r="P66" s="175"/>
    </row>
    <row r="67" spans="1:22" s="242" customFormat="1" ht="15.75" customHeight="1">
      <c r="A67" s="860" t="s">
        <v>862</v>
      </c>
      <c r="B67" s="856" t="s">
        <v>858</v>
      </c>
      <c r="C67" s="216">
        <v>3</v>
      </c>
      <c r="D67" s="303">
        <v>1.3</v>
      </c>
      <c r="E67" s="249">
        <v>0.33333333333333331</v>
      </c>
      <c r="F67" s="216">
        <v>1</v>
      </c>
      <c r="G67" s="216">
        <v>40</v>
      </c>
      <c r="H67" s="251">
        <f t="shared" si="12"/>
        <v>156</v>
      </c>
      <c r="I67" s="249">
        <f>C67*G67*0.8</f>
        <v>96</v>
      </c>
      <c r="J67" s="216">
        <f t="shared" si="15"/>
        <v>96</v>
      </c>
      <c r="K67" s="216">
        <v>0</v>
      </c>
      <c r="L67" s="216">
        <v>0</v>
      </c>
      <c r="M67" s="175"/>
      <c r="N67" s="175"/>
      <c r="O67" s="175"/>
      <c r="P67" s="175"/>
    </row>
    <row r="68" spans="1:22" s="242" customFormat="1" ht="15.75" customHeight="1">
      <c r="A68" s="860" t="s">
        <v>863</v>
      </c>
      <c r="B68" s="856" t="s">
        <v>859</v>
      </c>
      <c r="C68" s="216">
        <v>3</v>
      </c>
      <c r="D68" s="304">
        <v>1</v>
      </c>
      <c r="E68" s="249">
        <v>0.33333333333333331</v>
      </c>
      <c r="F68" s="216">
        <v>1</v>
      </c>
      <c r="G68" s="216">
        <v>40</v>
      </c>
      <c r="H68" s="251">
        <f t="shared" si="12"/>
        <v>120</v>
      </c>
      <c r="I68" s="249">
        <f t="shared" si="13"/>
        <v>16.5</v>
      </c>
      <c r="J68" s="216">
        <f t="shared" si="15"/>
        <v>16.5</v>
      </c>
      <c r="K68" s="216">
        <v>0</v>
      </c>
      <c r="L68" s="216">
        <v>0</v>
      </c>
      <c r="M68" s="175"/>
      <c r="N68" s="175"/>
      <c r="O68" s="175"/>
      <c r="P68" s="175"/>
    </row>
    <row r="69" spans="1:22" s="242" customFormat="1" ht="15.75" customHeight="1">
      <c r="A69" s="860" t="s">
        <v>864</v>
      </c>
      <c r="B69" s="855" t="s">
        <v>1027</v>
      </c>
      <c r="C69" s="216">
        <v>3</v>
      </c>
      <c r="D69" s="303">
        <v>1.3</v>
      </c>
      <c r="E69" s="249">
        <v>0.33333333333333331</v>
      </c>
      <c r="F69" s="216">
        <v>1</v>
      </c>
      <c r="G69" s="216">
        <v>40</v>
      </c>
      <c r="H69" s="251">
        <f t="shared" si="12"/>
        <v>156</v>
      </c>
      <c r="I69" s="249">
        <f>C69*G69*0.8</f>
        <v>96</v>
      </c>
      <c r="J69" s="216">
        <f t="shared" si="15"/>
        <v>96</v>
      </c>
      <c r="K69" s="216">
        <v>0</v>
      </c>
      <c r="L69" s="216">
        <v>0</v>
      </c>
      <c r="M69" s="175"/>
      <c r="N69" s="175"/>
      <c r="O69" s="175"/>
      <c r="P69" s="175"/>
    </row>
    <row r="70" spans="1:22" s="242" customFormat="1" ht="15.75" customHeight="1">
      <c r="A70" s="860" t="s">
        <v>865</v>
      </c>
      <c r="B70" s="855" t="s">
        <v>860</v>
      </c>
      <c r="C70" s="216">
        <v>3</v>
      </c>
      <c r="D70" s="304">
        <v>1</v>
      </c>
      <c r="E70" s="249">
        <v>0.33333333333333331</v>
      </c>
      <c r="F70" s="216">
        <v>1</v>
      </c>
      <c r="G70" s="216">
        <v>40</v>
      </c>
      <c r="H70" s="251">
        <f t="shared" si="12"/>
        <v>120</v>
      </c>
      <c r="I70" s="249">
        <f t="shared" si="13"/>
        <v>16.5</v>
      </c>
      <c r="J70" s="216">
        <f t="shared" si="15"/>
        <v>16.5</v>
      </c>
      <c r="K70" s="216">
        <v>0</v>
      </c>
      <c r="L70" s="216">
        <v>0</v>
      </c>
      <c r="M70" s="175"/>
      <c r="N70" s="175"/>
      <c r="O70" s="175"/>
      <c r="P70" s="175"/>
    </row>
    <row r="71" spans="1:22" s="242" customFormat="1" ht="15.75" customHeight="1">
      <c r="A71" s="860" t="s">
        <v>870</v>
      </c>
      <c r="B71" s="856" t="s">
        <v>866</v>
      </c>
      <c r="C71" s="216">
        <v>3</v>
      </c>
      <c r="D71" s="304">
        <v>1</v>
      </c>
      <c r="E71" s="249">
        <v>0.33333333333333298</v>
      </c>
      <c r="F71" s="216">
        <v>1</v>
      </c>
      <c r="G71" s="216">
        <v>146</v>
      </c>
      <c r="H71" s="251">
        <f t="shared" si="12"/>
        <v>438</v>
      </c>
      <c r="I71" s="249">
        <f t="shared" si="13"/>
        <v>16.499999999999982</v>
      </c>
      <c r="J71" s="216">
        <f t="shared" si="15"/>
        <v>16.499999999999982</v>
      </c>
      <c r="K71" s="216">
        <v>0</v>
      </c>
      <c r="L71" s="216">
        <v>0</v>
      </c>
      <c r="M71" s="175"/>
      <c r="N71" s="175"/>
      <c r="O71" s="175"/>
      <c r="P71" s="175"/>
    </row>
    <row r="72" spans="1:22" s="242" customFormat="1" ht="15.75" customHeight="1">
      <c r="A72" s="860" t="s">
        <v>871</v>
      </c>
      <c r="B72" s="856" t="s">
        <v>1028</v>
      </c>
      <c r="C72" s="216">
        <v>3</v>
      </c>
      <c r="D72" s="304">
        <v>1</v>
      </c>
      <c r="E72" s="249">
        <v>0.33333333333333298</v>
      </c>
      <c r="F72" s="216">
        <v>1</v>
      </c>
      <c r="G72" s="216">
        <v>146</v>
      </c>
      <c r="H72" s="251">
        <f t="shared" si="12"/>
        <v>438</v>
      </c>
      <c r="I72" s="249">
        <f t="shared" si="13"/>
        <v>16.499999999999982</v>
      </c>
      <c r="J72" s="216">
        <f t="shared" si="15"/>
        <v>16.499999999999982</v>
      </c>
      <c r="K72" s="216">
        <v>0</v>
      </c>
      <c r="L72" s="216">
        <v>0</v>
      </c>
      <c r="M72" s="175"/>
      <c r="N72" s="175"/>
      <c r="O72" s="175"/>
      <c r="P72" s="175"/>
    </row>
    <row r="73" spans="1:22" s="242" customFormat="1" ht="15.75" customHeight="1">
      <c r="A73" s="860" t="s">
        <v>872</v>
      </c>
      <c r="B73" s="856" t="s">
        <v>867</v>
      </c>
      <c r="C73" s="216">
        <v>3</v>
      </c>
      <c r="D73" s="304">
        <v>1</v>
      </c>
      <c r="E73" s="249">
        <v>0.33333333333333298</v>
      </c>
      <c r="F73" s="216">
        <v>1</v>
      </c>
      <c r="G73" s="216">
        <v>146</v>
      </c>
      <c r="H73" s="251">
        <f t="shared" si="12"/>
        <v>438</v>
      </c>
      <c r="I73" s="249">
        <f t="shared" si="13"/>
        <v>16.499999999999982</v>
      </c>
      <c r="J73" s="216">
        <f t="shared" si="15"/>
        <v>16.499999999999982</v>
      </c>
      <c r="K73" s="216">
        <v>0</v>
      </c>
      <c r="L73" s="216">
        <v>0</v>
      </c>
      <c r="M73" s="175"/>
      <c r="N73" s="175"/>
      <c r="O73" s="175"/>
      <c r="P73" s="175"/>
    </row>
    <row r="74" spans="1:22" s="242" customFormat="1" ht="15.75" customHeight="1">
      <c r="A74" s="860" t="s">
        <v>873</v>
      </c>
      <c r="B74" s="855" t="s">
        <v>868</v>
      </c>
      <c r="C74" s="216">
        <v>3</v>
      </c>
      <c r="D74" s="304">
        <v>1</v>
      </c>
      <c r="E74" s="249">
        <v>0.33333333333333298</v>
      </c>
      <c r="F74" s="216">
        <v>1</v>
      </c>
      <c r="G74" s="216">
        <v>146</v>
      </c>
      <c r="H74" s="251">
        <f t="shared" si="12"/>
        <v>438</v>
      </c>
      <c r="I74" s="249">
        <f t="shared" si="13"/>
        <v>16.499999999999982</v>
      </c>
      <c r="J74" s="216">
        <f t="shared" si="15"/>
        <v>16.499999999999982</v>
      </c>
      <c r="K74" s="216">
        <v>0</v>
      </c>
      <c r="L74" s="216">
        <v>0</v>
      </c>
      <c r="M74" s="175"/>
      <c r="N74" s="175"/>
      <c r="O74" s="175"/>
      <c r="P74" s="175"/>
    </row>
    <row r="75" spans="1:22" s="242" customFormat="1" ht="15.75" customHeight="1">
      <c r="A75" s="860" t="s">
        <v>874</v>
      </c>
      <c r="B75" s="855" t="s">
        <v>1027</v>
      </c>
      <c r="C75" s="216">
        <v>3</v>
      </c>
      <c r="D75" s="303">
        <v>1.3</v>
      </c>
      <c r="E75" s="249">
        <v>0.33333333333333298</v>
      </c>
      <c r="F75" s="216">
        <v>1</v>
      </c>
      <c r="G75" s="216">
        <v>146</v>
      </c>
      <c r="H75" s="251">
        <f t="shared" si="12"/>
        <v>569.40000000000009</v>
      </c>
      <c r="I75" s="249">
        <f t="shared" ref="I75:I76" si="17">C75*G75*0.8</f>
        <v>350.40000000000003</v>
      </c>
      <c r="J75" s="216">
        <f t="shared" si="15"/>
        <v>350.40000000000003</v>
      </c>
      <c r="K75" s="216">
        <v>0</v>
      </c>
      <c r="L75" s="216">
        <v>0</v>
      </c>
      <c r="M75" s="175"/>
      <c r="N75" s="175"/>
      <c r="O75" s="175"/>
      <c r="P75" s="175"/>
    </row>
    <row r="76" spans="1:22" s="242" customFormat="1" ht="15.75" customHeight="1">
      <c r="A76" s="860" t="s">
        <v>875</v>
      </c>
      <c r="B76" s="856" t="s">
        <v>869</v>
      </c>
      <c r="C76" s="216">
        <v>3</v>
      </c>
      <c r="D76" s="303">
        <v>1.3</v>
      </c>
      <c r="E76" s="249">
        <v>0.33333333333333298</v>
      </c>
      <c r="F76" s="216">
        <v>1</v>
      </c>
      <c r="G76" s="216">
        <v>146</v>
      </c>
      <c r="H76" s="251">
        <f t="shared" si="12"/>
        <v>569.40000000000009</v>
      </c>
      <c r="I76" s="249">
        <f t="shared" si="17"/>
        <v>350.40000000000003</v>
      </c>
      <c r="J76" s="216">
        <f t="shared" si="15"/>
        <v>350.40000000000003</v>
      </c>
      <c r="K76" s="216">
        <v>0</v>
      </c>
      <c r="L76" s="216">
        <v>0</v>
      </c>
      <c r="M76" s="175"/>
      <c r="N76" s="175"/>
      <c r="O76" s="175"/>
      <c r="P76" s="175"/>
    </row>
    <row r="77" spans="1:22" s="242" customFormat="1" ht="15.75" customHeight="1">
      <c r="A77" s="671" t="s">
        <v>123</v>
      </c>
      <c r="B77" s="243" t="s">
        <v>125</v>
      </c>
      <c r="C77" s="216">
        <v>15</v>
      </c>
      <c r="D77" s="304">
        <v>1</v>
      </c>
      <c r="E77" s="216"/>
      <c r="F77" s="249"/>
      <c r="G77" s="216">
        <v>186</v>
      </c>
      <c r="H77" s="251">
        <f t="shared" si="12"/>
        <v>2790</v>
      </c>
      <c r="I77" s="251">
        <f>C77*G77*0.8</f>
        <v>2232</v>
      </c>
      <c r="J77" s="216">
        <f t="shared" ref="J77" si="18">I77</f>
        <v>2232</v>
      </c>
      <c r="K77" s="216">
        <v>0</v>
      </c>
      <c r="L77" s="216">
        <v>0</v>
      </c>
      <c r="M77" s="175"/>
      <c r="N77" s="175"/>
      <c r="O77" s="175"/>
      <c r="P77" s="175"/>
    </row>
    <row r="78" spans="1:22" s="19" customFormat="1" ht="15.75" customHeight="1">
      <c r="A78" s="764">
        <v>3</v>
      </c>
      <c r="B78" s="765" t="s">
        <v>896</v>
      </c>
      <c r="C78" s="863"/>
      <c r="D78" s="863"/>
      <c r="E78" s="863"/>
      <c r="F78" s="863"/>
      <c r="G78" s="863"/>
      <c r="H78" s="375"/>
      <c r="I78" s="864"/>
      <c r="J78" s="864"/>
      <c r="K78" s="864"/>
      <c r="L78" s="864"/>
      <c r="M78" s="175"/>
      <c r="N78" s="175"/>
      <c r="O78" s="175"/>
      <c r="P78" s="175"/>
      <c r="Q78" s="242"/>
      <c r="R78" s="242"/>
      <c r="S78" s="766"/>
      <c r="T78" s="766"/>
      <c r="U78" s="766"/>
      <c r="V78" s="766"/>
    </row>
    <row r="79" spans="1:22" s="19" customFormat="1" ht="15.75" customHeight="1">
      <c r="A79" s="865" t="s">
        <v>116</v>
      </c>
      <c r="B79" s="861" t="s">
        <v>897</v>
      </c>
      <c r="C79" s="863"/>
      <c r="D79" s="863"/>
      <c r="E79" s="863"/>
      <c r="F79" s="863"/>
      <c r="G79" s="863"/>
      <c r="H79" s="375"/>
      <c r="I79" s="864"/>
      <c r="J79" s="864"/>
      <c r="K79" s="864"/>
      <c r="L79" s="864"/>
      <c r="M79" s="175"/>
      <c r="N79" s="175"/>
      <c r="O79" s="175"/>
      <c r="P79" s="175"/>
      <c r="Q79" s="242"/>
      <c r="R79" s="242"/>
      <c r="S79" s="766"/>
      <c r="T79" s="766"/>
      <c r="U79" s="766"/>
      <c r="V79" s="766"/>
    </row>
    <row r="80" spans="1:22" s="19" customFormat="1" ht="15.75" customHeight="1">
      <c r="A80" s="866" t="s">
        <v>117</v>
      </c>
      <c r="B80" s="867" t="s">
        <v>898</v>
      </c>
      <c r="C80" s="863"/>
      <c r="D80" s="863"/>
      <c r="E80" s="863"/>
      <c r="F80" s="863"/>
      <c r="G80" s="863"/>
      <c r="H80" s="375"/>
      <c r="I80" s="864"/>
      <c r="J80" s="864"/>
      <c r="K80" s="864"/>
      <c r="L80" s="864"/>
      <c r="M80" s="175"/>
      <c r="N80" s="175"/>
      <c r="O80" s="175"/>
      <c r="P80" s="175"/>
      <c r="Q80" s="242"/>
      <c r="R80" s="242"/>
      <c r="S80" s="766"/>
      <c r="T80" s="766"/>
      <c r="U80" s="766"/>
      <c r="V80" s="766"/>
    </row>
    <row r="81" spans="1:22" s="19" customFormat="1" ht="15.75" customHeight="1">
      <c r="A81" s="868" t="s">
        <v>118</v>
      </c>
      <c r="B81" s="869" t="s">
        <v>899</v>
      </c>
      <c r="C81" s="863"/>
      <c r="D81" s="863"/>
      <c r="E81" s="863"/>
      <c r="F81" s="863"/>
      <c r="G81" s="863"/>
      <c r="H81" s="375"/>
      <c r="I81" s="864"/>
      <c r="J81" s="864"/>
      <c r="K81" s="864"/>
      <c r="L81" s="864"/>
      <c r="M81" s="175"/>
      <c r="N81" s="175"/>
      <c r="O81" s="175"/>
      <c r="P81" s="175"/>
      <c r="Q81" s="242"/>
      <c r="R81" s="242"/>
      <c r="S81" s="766"/>
      <c r="T81" s="766"/>
      <c r="U81" s="766"/>
      <c r="V81" s="766"/>
    </row>
    <row r="82" spans="1:22" s="19" customFormat="1" ht="15.75" customHeight="1">
      <c r="A82" s="870" t="s">
        <v>123</v>
      </c>
      <c r="B82" s="871" t="s">
        <v>900</v>
      </c>
      <c r="C82" s="863"/>
      <c r="D82" s="863"/>
      <c r="E82" s="863"/>
      <c r="F82" s="863"/>
      <c r="G82" s="863"/>
      <c r="H82" s="375"/>
      <c r="I82" s="864"/>
      <c r="J82" s="864"/>
      <c r="K82" s="864"/>
      <c r="L82" s="864"/>
      <c r="M82" s="175"/>
      <c r="N82" s="175"/>
      <c r="O82" s="175"/>
      <c r="P82" s="175"/>
      <c r="Q82" s="242"/>
      <c r="R82" s="242"/>
      <c r="S82" s="766"/>
      <c r="T82" s="766"/>
      <c r="U82" s="766"/>
      <c r="V82" s="766"/>
    </row>
    <row r="83" spans="1:22" s="19" customFormat="1" ht="15.75" customHeight="1">
      <c r="A83" s="872"/>
      <c r="B83" s="873" t="s">
        <v>901</v>
      </c>
      <c r="C83" s="862">
        <v>3</v>
      </c>
      <c r="D83" s="863">
        <v>1</v>
      </c>
      <c r="E83" s="863">
        <v>1</v>
      </c>
      <c r="F83" s="863">
        <v>1</v>
      </c>
      <c r="G83" s="863">
        <v>5</v>
      </c>
      <c r="H83" s="375">
        <f t="shared" ref="H83:H86" si="19">C83*D83*G83</f>
        <v>15</v>
      </c>
      <c r="I83" s="864">
        <f t="shared" ref="I83:I86" si="20">C83*G83*0.8</f>
        <v>12</v>
      </c>
      <c r="J83" s="864"/>
      <c r="K83" s="864"/>
      <c r="L83" s="864"/>
      <c r="M83" s="175"/>
      <c r="N83" s="175"/>
      <c r="O83" s="175"/>
      <c r="P83" s="175"/>
      <c r="Q83" s="242"/>
      <c r="R83" s="242"/>
      <c r="S83" s="766"/>
      <c r="T83" s="766"/>
      <c r="U83" s="766"/>
      <c r="V83" s="766"/>
    </row>
    <row r="84" spans="1:22" s="19" customFormat="1" ht="15.75" customHeight="1">
      <c r="A84" s="872"/>
      <c r="B84" s="873" t="s">
        <v>902</v>
      </c>
      <c r="C84" s="862">
        <v>3</v>
      </c>
      <c r="D84" s="863">
        <v>1</v>
      </c>
      <c r="E84" s="863">
        <v>1</v>
      </c>
      <c r="F84" s="863">
        <v>1</v>
      </c>
      <c r="G84" s="863">
        <v>5</v>
      </c>
      <c r="H84" s="375">
        <f t="shared" si="19"/>
        <v>15</v>
      </c>
      <c r="I84" s="864">
        <f t="shared" si="20"/>
        <v>12</v>
      </c>
      <c r="J84" s="864"/>
      <c r="K84" s="864"/>
      <c r="L84" s="864"/>
      <c r="M84" s="175"/>
      <c r="N84" s="175"/>
      <c r="O84" s="175"/>
      <c r="P84" s="175"/>
      <c r="Q84" s="242"/>
      <c r="R84" s="242"/>
      <c r="S84" s="766"/>
      <c r="T84" s="766"/>
      <c r="U84" s="766"/>
      <c r="V84" s="766"/>
    </row>
    <row r="85" spans="1:22" s="19" customFormat="1" ht="15.75" customHeight="1">
      <c r="A85" s="872"/>
      <c r="B85" s="873" t="s">
        <v>903</v>
      </c>
      <c r="C85" s="862">
        <v>3</v>
      </c>
      <c r="D85" s="863">
        <v>1</v>
      </c>
      <c r="E85" s="863">
        <v>1</v>
      </c>
      <c r="F85" s="863">
        <v>1</v>
      </c>
      <c r="G85" s="863">
        <v>5</v>
      </c>
      <c r="H85" s="375">
        <f t="shared" si="19"/>
        <v>15</v>
      </c>
      <c r="I85" s="864">
        <f t="shared" si="20"/>
        <v>12</v>
      </c>
      <c r="J85" s="864"/>
      <c r="K85" s="864"/>
      <c r="L85" s="864"/>
      <c r="M85" s="175"/>
      <c r="N85" s="175"/>
      <c r="O85" s="175"/>
      <c r="P85" s="175"/>
      <c r="Q85" s="242"/>
      <c r="R85" s="242"/>
      <c r="S85" s="766"/>
      <c r="T85" s="766"/>
      <c r="U85" s="766"/>
      <c r="V85" s="766"/>
    </row>
    <row r="86" spans="1:22" s="19" customFormat="1" ht="21.75" customHeight="1">
      <c r="A86" s="870" t="s">
        <v>612</v>
      </c>
      <c r="B86" s="871" t="s">
        <v>904</v>
      </c>
      <c r="C86" s="862">
        <v>15</v>
      </c>
      <c r="D86" s="863">
        <v>1</v>
      </c>
      <c r="E86" s="863"/>
      <c r="F86" s="863"/>
      <c r="G86" s="863">
        <v>21</v>
      </c>
      <c r="H86" s="375">
        <f t="shared" si="19"/>
        <v>315</v>
      </c>
      <c r="I86" s="864">
        <f t="shared" si="20"/>
        <v>252</v>
      </c>
      <c r="J86" s="864"/>
      <c r="K86" s="864"/>
      <c r="L86" s="864"/>
      <c r="M86" s="175"/>
      <c r="N86" s="175"/>
      <c r="O86" s="175"/>
      <c r="P86" s="175"/>
      <c r="Q86" s="242"/>
      <c r="R86" s="242"/>
      <c r="S86" s="766"/>
      <c r="T86" s="766"/>
      <c r="U86" s="766"/>
      <c r="V86" s="766"/>
    </row>
    <row r="87" spans="1:22" s="242" customFormat="1" ht="20" customHeight="1">
      <c r="A87" s="241" t="s">
        <v>38</v>
      </c>
      <c r="B87" s="213" t="s">
        <v>126</v>
      </c>
      <c r="C87" s="214">
        <f>C88+C102</f>
        <v>6</v>
      </c>
      <c r="D87" s="302"/>
      <c r="E87" s="214">
        <f>E88+E102</f>
        <v>2</v>
      </c>
      <c r="F87" s="250"/>
      <c r="G87" s="214"/>
      <c r="H87" s="250">
        <f>H88+H102</f>
        <v>216</v>
      </c>
      <c r="I87" s="250">
        <f>I88+I102</f>
        <v>99</v>
      </c>
      <c r="J87" s="250">
        <f>J88+J102</f>
        <v>99</v>
      </c>
      <c r="K87" s="250">
        <f>K88+K102</f>
        <v>0</v>
      </c>
      <c r="L87" s="250">
        <f>L88+L102</f>
        <v>0</v>
      </c>
      <c r="M87" s="175"/>
      <c r="N87" s="175"/>
      <c r="O87" s="175"/>
      <c r="P87" s="175"/>
    </row>
    <row r="88" spans="1:22" s="242" customFormat="1" ht="21.75" customHeight="1">
      <c r="A88" s="241">
        <v>1</v>
      </c>
      <c r="B88" s="187" t="s">
        <v>127</v>
      </c>
      <c r="C88" s="214">
        <f>C89+C92</f>
        <v>6</v>
      </c>
      <c r="D88" s="302"/>
      <c r="E88" s="214">
        <f>E89+E92</f>
        <v>2</v>
      </c>
      <c r="F88" s="250"/>
      <c r="G88" s="214"/>
      <c r="H88" s="250">
        <f>H89+H92</f>
        <v>216</v>
      </c>
      <c r="I88" s="250">
        <f>I89+I92</f>
        <v>99</v>
      </c>
      <c r="J88" s="250">
        <f>J89+J92</f>
        <v>99</v>
      </c>
      <c r="K88" s="250">
        <f>K89+K92</f>
        <v>0</v>
      </c>
      <c r="L88" s="250">
        <f>L89+L92</f>
        <v>0</v>
      </c>
      <c r="M88" s="175"/>
      <c r="N88" s="175"/>
      <c r="O88" s="175"/>
      <c r="P88" s="175"/>
    </row>
    <row r="89" spans="1:22" s="242" customFormat="1" ht="38.25" customHeight="1">
      <c r="A89" s="226">
        <v>1.1000000000000001</v>
      </c>
      <c r="B89" s="187" t="s">
        <v>714</v>
      </c>
      <c r="C89" s="214">
        <f>SUM(C90:C91)</f>
        <v>6</v>
      </c>
      <c r="D89" s="302"/>
      <c r="E89" s="214">
        <f>SUM(E90:E91)</f>
        <v>2</v>
      </c>
      <c r="F89" s="250"/>
      <c r="G89" s="214"/>
      <c r="H89" s="250">
        <f>SUM(H90:H91)</f>
        <v>216</v>
      </c>
      <c r="I89" s="250">
        <f>SUM(I90:I91)</f>
        <v>99</v>
      </c>
      <c r="J89" s="250">
        <f>SUM(J90:J91)</f>
        <v>99</v>
      </c>
      <c r="K89" s="250">
        <f>SUM(K90:K91)</f>
        <v>0</v>
      </c>
      <c r="L89" s="250">
        <f>SUM(L90:L91)</f>
        <v>0</v>
      </c>
      <c r="M89" s="175"/>
      <c r="N89" s="175"/>
      <c r="O89" s="175"/>
      <c r="P89" s="175"/>
    </row>
    <row r="90" spans="1:22" s="242" customFormat="1" ht="15.75" customHeight="1">
      <c r="A90" s="669" t="s">
        <v>117</v>
      </c>
      <c r="B90" s="691" t="s">
        <v>846</v>
      </c>
      <c r="C90" s="216">
        <v>3</v>
      </c>
      <c r="D90" s="304">
        <v>1</v>
      </c>
      <c r="E90" s="216">
        <v>1</v>
      </c>
      <c r="F90" s="249">
        <v>1</v>
      </c>
      <c r="G90" s="216">
        <v>36</v>
      </c>
      <c r="H90" s="251">
        <f>C90*D90*G90</f>
        <v>108</v>
      </c>
      <c r="I90" s="249">
        <f>C90*E90*F90*16.5</f>
        <v>49.5</v>
      </c>
      <c r="J90" s="249">
        <f t="shared" ref="J90:J91" si="21">I90</f>
        <v>49.5</v>
      </c>
      <c r="K90" s="249">
        <v>0</v>
      </c>
      <c r="L90" s="249">
        <v>0</v>
      </c>
      <c r="M90" s="175"/>
      <c r="N90" s="175"/>
      <c r="O90" s="175"/>
      <c r="P90" s="175"/>
    </row>
    <row r="91" spans="1:22" s="242" customFormat="1" ht="15.75" customHeight="1">
      <c r="A91" s="669" t="s">
        <v>119</v>
      </c>
      <c r="B91" s="691" t="s">
        <v>850</v>
      </c>
      <c r="C91" s="216">
        <v>3</v>
      </c>
      <c r="D91" s="304">
        <v>1</v>
      </c>
      <c r="E91" s="216">
        <v>1</v>
      </c>
      <c r="F91" s="249">
        <v>1</v>
      </c>
      <c r="G91" s="216">
        <v>36</v>
      </c>
      <c r="H91" s="251">
        <f>C91*D91*G91</f>
        <v>108</v>
      </c>
      <c r="I91" s="249">
        <f t="shared" ref="I91:I99" si="22">C91*E91*F91*16.5</f>
        <v>49.5</v>
      </c>
      <c r="J91" s="876">
        <f t="shared" si="21"/>
        <v>49.5</v>
      </c>
      <c r="K91" s="249">
        <v>0</v>
      </c>
      <c r="L91" s="249">
        <v>0</v>
      </c>
      <c r="M91" s="175"/>
      <c r="N91" s="175"/>
      <c r="O91" s="175"/>
      <c r="P91" s="175"/>
    </row>
    <row r="92" spans="1:22" s="242" customFormat="1" ht="43.5" customHeight="1">
      <c r="A92" s="670">
        <v>1.2</v>
      </c>
      <c r="B92" s="215" t="s">
        <v>717</v>
      </c>
      <c r="C92" s="188">
        <f>SUM(C93:C100)</f>
        <v>0</v>
      </c>
      <c r="D92" s="303"/>
      <c r="E92" s="188">
        <f>SUM(E93:E100)</f>
        <v>0</v>
      </c>
      <c r="F92" s="251"/>
      <c r="G92" s="188"/>
      <c r="H92" s="252">
        <f>SUM(H93:H100)</f>
        <v>0</v>
      </c>
      <c r="I92" s="252">
        <f>SUM(I93:I101)</f>
        <v>0</v>
      </c>
      <c r="J92" s="252">
        <f>SUM(J93:J100)</f>
        <v>0</v>
      </c>
      <c r="K92" s="252">
        <f>SUM(K93:K100)</f>
        <v>0</v>
      </c>
      <c r="L92" s="252">
        <f>SUM(L93:L100)</f>
        <v>0</v>
      </c>
      <c r="M92" s="175"/>
      <c r="N92" s="175"/>
      <c r="O92" s="175"/>
      <c r="P92" s="175"/>
    </row>
    <row r="93" spans="1:22" s="242" customFormat="1" ht="15.75" customHeight="1">
      <c r="A93" s="669" t="s">
        <v>118</v>
      </c>
      <c r="B93" s="557" t="s">
        <v>715</v>
      </c>
      <c r="C93" s="216"/>
      <c r="D93" s="304"/>
      <c r="E93" s="216"/>
      <c r="F93" s="249"/>
      <c r="G93" s="216"/>
      <c r="H93" s="251">
        <f>C93*D93*G93</f>
        <v>0</v>
      </c>
      <c r="I93" s="249">
        <f>C93*E93*F93*16.5</f>
        <v>0</v>
      </c>
      <c r="J93" s="249"/>
      <c r="K93" s="249"/>
      <c r="L93" s="249"/>
      <c r="M93" s="175"/>
      <c r="N93" s="175"/>
      <c r="O93" s="175"/>
      <c r="P93" s="175"/>
    </row>
    <row r="94" spans="1:22" s="242" customFormat="1" ht="15.75" customHeight="1">
      <c r="A94" s="669" t="s">
        <v>119</v>
      </c>
      <c r="B94" s="557" t="s">
        <v>715</v>
      </c>
      <c r="C94" s="216"/>
      <c r="D94" s="304"/>
      <c r="E94" s="216"/>
      <c r="F94" s="249"/>
      <c r="G94" s="216"/>
      <c r="H94" s="251">
        <f t="shared" ref="H94:H99" si="23">C94*D94*G94</f>
        <v>0</v>
      </c>
      <c r="I94" s="249">
        <f t="shared" ref="I94" si="24">C94*E94*F94*16.5</f>
        <v>0</v>
      </c>
      <c r="J94" s="876"/>
      <c r="K94" s="249"/>
      <c r="L94" s="249"/>
      <c r="M94" s="175"/>
      <c r="N94" s="175"/>
      <c r="O94" s="175"/>
      <c r="P94" s="175"/>
    </row>
    <row r="95" spans="1:22" s="242" customFormat="1" ht="15.75" customHeight="1">
      <c r="A95" s="669" t="s">
        <v>122</v>
      </c>
      <c r="B95" s="557" t="s">
        <v>715</v>
      </c>
      <c r="C95" s="216"/>
      <c r="D95" s="304"/>
      <c r="E95" s="216"/>
      <c r="F95" s="249"/>
      <c r="G95" s="216"/>
      <c r="H95" s="251">
        <f t="shared" si="23"/>
        <v>0</v>
      </c>
      <c r="I95" s="249">
        <f>C95*E95*F95*16.5</f>
        <v>0</v>
      </c>
      <c r="J95" s="249"/>
      <c r="K95" s="249"/>
      <c r="L95" s="249"/>
      <c r="M95" s="175"/>
      <c r="N95" s="175"/>
      <c r="O95" s="175"/>
      <c r="P95" s="175"/>
    </row>
    <row r="96" spans="1:22" s="242" customFormat="1" ht="15.75" customHeight="1">
      <c r="A96" s="669" t="s">
        <v>308</v>
      </c>
      <c r="B96" s="557" t="s">
        <v>715</v>
      </c>
      <c r="C96" s="216"/>
      <c r="D96" s="304"/>
      <c r="E96" s="216"/>
      <c r="F96" s="249"/>
      <c r="G96" s="216"/>
      <c r="H96" s="251">
        <f t="shared" si="23"/>
        <v>0</v>
      </c>
      <c r="I96" s="249">
        <f t="shared" ref="I96" si="25">C96*E96*F96*16.5</f>
        <v>0</v>
      </c>
      <c r="J96" s="249"/>
      <c r="K96" s="249"/>
      <c r="L96" s="249"/>
      <c r="M96" s="175"/>
      <c r="N96" s="175"/>
      <c r="O96" s="175"/>
      <c r="P96" s="175"/>
    </row>
    <row r="97" spans="1:16" s="242" customFormat="1" ht="15.75" customHeight="1">
      <c r="A97" s="669" t="s">
        <v>309</v>
      </c>
      <c r="B97" s="557" t="s">
        <v>715</v>
      </c>
      <c r="C97" s="216"/>
      <c r="D97" s="304"/>
      <c r="E97" s="216"/>
      <c r="F97" s="249"/>
      <c r="G97" s="216"/>
      <c r="H97" s="251">
        <f t="shared" si="23"/>
        <v>0</v>
      </c>
      <c r="I97" s="249">
        <f t="shared" si="22"/>
        <v>0</v>
      </c>
      <c r="J97" s="249"/>
      <c r="K97" s="249"/>
      <c r="L97" s="249"/>
      <c r="M97" s="175"/>
      <c r="N97" s="175"/>
      <c r="O97" s="175"/>
      <c r="P97" s="175"/>
    </row>
    <row r="98" spans="1:16" s="242" customFormat="1" ht="15.75" customHeight="1">
      <c r="A98" s="669" t="s">
        <v>312</v>
      </c>
      <c r="B98" s="557" t="s">
        <v>715</v>
      </c>
      <c r="C98" s="216"/>
      <c r="D98" s="304"/>
      <c r="E98" s="216"/>
      <c r="F98" s="249"/>
      <c r="G98" s="216"/>
      <c r="H98" s="251">
        <f t="shared" si="23"/>
        <v>0</v>
      </c>
      <c r="I98" s="249">
        <f>C98*E98*F98*16.5</f>
        <v>0</v>
      </c>
      <c r="J98" s="876"/>
      <c r="K98" s="249"/>
      <c r="L98" s="249"/>
      <c r="M98" s="175"/>
      <c r="N98" s="175"/>
      <c r="O98" s="175"/>
      <c r="P98" s="175"/>
    </row>
    <row r="99" spans="1:16" s="242" customFormat="1" ht="15.75" customHeight="1">
      <c r="A99" s="669" t="s">
        <v>313</v>
      </c>
      <c r="B99" s="557" t="s">
        <v>715</v>
      </c>
      <c r="C99" s="216"/>
      <c r="D99" s="304"/>
      <c r="E99" s="216"/>
      <c r="F99" s="249"/>
      <c r="G99" s="216"/>
      <c r="H99" s="251">
        <f t="shared" si="23"/>
        <v>0</v>
      </c>
      <c r="I99" s="249">
        <f t="shared" si="22"/>
        <v>0</v>
      </c>
      <c r="J99" s="876"/>
      <c r="K99" s="249"/>
      <c r="L99" s="249"/>
      <c r="M99" s="175"/>
      <c r="N99" s="175"/>
      <c r="O99" s="175"/>
      <c r="P99" s="175"/>
    </row>
    <row r="100" spans="1:16" s="242" customFormat="1" ht="15.75" customHeight="1">
      <c r="A100" s="669" t="s">
        <v>315</v>
      </c>
      <c r="B100" s="557" t="s">
        <v>715</v>
      </c>
      <c r="C100" s="216"/>
      <c r="D100" s="304"/>
      <c r="E100" s="216"/>
      <c r="F100" s="249"/>
      <c r="G100" s="216"/>
      <c r="H100" s="251">
        <f>C100*D100*G100</f>
        <v>0</v>
      </c>
      <c r="I100" s="249">
        <f>C100*E100*F100*16.5</f>
        <v>0</v>
      </c>
      <c r="J100" s="249"/>
      <c r="K100" s="249"/>
      <c r="L100" s="249"/>
      <c r="M100" s="175"/>
      <c r="N100" s="175"/>
      <c r="O100" s="175"/>
      <c r="P100" s="175"/>
    </row>
    <row r="101" spans="1:16" s="29" customFormat="1" ht="15.75" customHeight="1">
      <c r="A101" s="669" t="s">
        <v>316</v>
      </c>
      <c r="B101" s="557" t="s">
        <v>715</v>
      </c>
      <c r="C101" s="672"/>
      <c r="D101" s="673"/>
      <c r="E101" s="672"/>
      <c r="F101" s="673"/>
      <c r="G101" s="672"/>
      <c r="H101" s="874">
        <f>C101*D101*G101</f>
        <v>0</v>
      </c>
      <c r="I101" s="673"/>
      <c r="J101" s="674"/>
      <c r="K101" s="249"/>
      <c r="L101" s="249"/>
    </row>
    <row r="102" spans="1:16" s="242" customFormat="1" ht="15.75" customHeight="1">
      <c r="A102" s="241">
        <v>2</v>
      </c>
      <c r="B102" s="213" t="s">
        <v>128</v>
      </c>
      <c r="C102" s="214">
        <f>C103+C109</f>
        <v>0</v>
      </c>
      <c r="D102" s="302"/>
      <c r="E102" s="214">
        <f>E103+E109</f>
        <v>0</v>
      </c>
      <c r="F102" s="250"/>
      <c r="G102" s="214"/>
      <c r="H102" s="250">
        <f>H103+H109</f>
        <v>0</v>
      </c>
      <c r="I102" s="250">
        <f>I103+I109</f>
        <v>0</v>
      </c>
      <c r="J102" s="250">
        <f>J103+J109</f>
        <v>0</v>
      </c>
      <c r="K102" s="250">
        <f t="shared" ref="K102:L102" si="26">K103+K109</f>
        <v>0</v>
      </c>
      <c r="L102" s="250">
        <f t="shared" si="26"/>
        <v>0</v>
      </c>
      <c r="M102" s="175"/>
      <c r="N102" s="175"/>
      <c r="O102" s="175"/>
      <c r="P102" s="175"/>
    </row>
    <row r="103" spans="1:16" s="242" customFormat="1" ht="42" customHeight="1">
      <c r="A103" s="226" t="s">
        <v>331</v>
      </c>
      <c r="B103" s="187" t="s">
        <v>714</v>
      </c>
      <c r="C103" s="214">
        <f>SUM(C104:C108)</f>
        <v>0</v>
      </c>
      <c r="D103" s="302"/>
      <c r="E103" s="214">
        <f>SUM(E104:E108)</f>
        <v>0</v>
      </c>
      <c r="F103" s="250"/>
      <c r="G103" s="214"/>
      <c r="H103" s="250">
        <f>SUM(H104:H108)</f>
        <v>0</v>
      </c>
      <c r="I103" s="250">
        <f>SUM(I104:I108)</f>
        <v>0</v>
      </c>
      <c r="J103" s="250">
        <f t="shared" ref="J103:L103" si="27">SUM(J104:J108)</f>
        <v>0</v>
      </c>
      <c r="K103" s="250">
        <f t="shared" si="27"/>
        <v>0</v>
      </c>
      <c r="L103" s="250">
        <f t="shared" si="27"/>
        <v>0</v>
      </c>
      <c r="M103" s="175"/>
      <c r="N103" s="175"/>
      <c r="O103" s="175"/>
      <c r="P103" s="175"/>
    </row>
    <row r="104" spans="1:16" s="242" customFormat="1" ht="15.75" customHeight="1">
      <c r="A104" s="669" t="s">
        <v>117</v>
      </c>
      <c r="B104" s="557" t="s">
        <v>715</v>
      </c>
      <c r="C104" s="216"/>
      <c r="D104" s="304"/>
      <c r="E104" s="216"/>
      <c r="F104" s="249"/>
      <c r="G104" s="216"/>
      <c r="H104" s="251">
        <f>C104*D104*G104</f>
        <v>0</v>
      </c>
      <c r="I104" s="249">
        <f>C104*E104*F104*16.5</f>
        <v>0</v>
      </c>
      <c r="J104" s="249"/>
      <c r="K104" s="249"/>
      <c r="L104" s="249"/>
      <c r="M104" s="175"/>
      <c r="N104" s="175"/>
      <c r="O104" s="175"/>
      <c r="P104" s="175"/>
    </row>
    <row r="105" spans="1:16" s="242" customFormat="1" ht="15.75" customHeight="1">
      <c r="A105" s="669" t="s">
        <v>118</v>
      </c>
      <c r="B105" s="557" t="s">
        <v>715</v>
      </c>
      <c r="C105" s="216"/>
      <c r="D105" s="304"/>
      <c r="E105" s="216"/>
      <c r="F105" s="249"/>
      <c r="G105" s="216"/>
      <c r="H105" s="251">
        <f t="shared" ref="H105:H116" si="28">C105*D105*G105</f>
        <v>0</v>
      </c>
      <c r="I105" s="249">
        <f t="shared" ref="I105:I116" si="29">C105*E105*F105*16.5</f>
        <v>0</v>
      </c>
      <c r="J105" s="249"/>
      <c r="K105" s="249"/>
      <c r="L105" s="249"/>
      <c r="M105" s="175"/>
      <c r="N105" s="175"/>
      <c r="O105" s="175"/>
      <c r="P105" s="175"/>
    </row>
    <row r="106" spans="1:16" s="242" customFormat="1" ht="15.75" customHeight="1">
      <c r="A106" s="669" t="s">
        <v>119</v>
      </c>
      <c r="B106" s="557" t="s">
        <v>715</v>
      </c>
      <c r="C106" s="216"/>
      <c r="D106" s="304"/>
      <c r="E106" s="216"/>
      <c r="F106" s="249"/>
      <c r="G106" s="216"/>
      <c r="H106" s="251">
        <f t="shared" si="28"/>
        <v>0</v>
      </c>
      <c r="I106" s="249">
        <f t="shared" si="29"/>
        <v>0</v>
      </c>
      <c r="J106" s="249"/>
      <c r="K106" s="249"/>
      <c r="L106" s="249"/>
      <c r="M106" s="175"/>
      <c r="N106" s="175"/>
      <c r="O106" s="175"/>
      <c r="P106" s="175"/>
    </row>
    <row r="107" spans="1:16" s="242" customFormat="1" ht="15.75" customHeight="1">
      <c r="A107" s="669" t="s">
        <v>120</v>
      </c>
      <c r="B107" s="557" t="s">
        <v>715</v>
      </c>
      <c r="C107" s="216"/>
      <c r="D107" s="304"/>
      <c r="E107" s="216"/>
      <c r="F107" s="249"/>
      <c r="G107" s="216"/>
      <c r="H107" s="251">
        <f t="shared" si="28"/>
        <v>0</v>
      </c>
      <c r="I107" s="249">
        <f t="shared" si="29"/>
        <v>0</v>
      </c>
      <c r="J107" s="249"/>
      <c r="K107" s="249"/>
      <c r="L107" s="249"/>
      <c r="M107" s="175"/>
      <c r="N107" s="175"/>
      <c r="O107" s="175"/>
      <c r="P107" s="175"/>
    </row>
    <row r="108" spans="1:16" s="242" customFormat="1" ht="15.75" customHeight="1">
      <c r="A108" s="669" t="s">
        <v>121</v>
      </c>
      <c r="B108" s="557" t="s">
        <v>715</v>
      </c>
      <c r="C108" s="216"/>
      <c r="D108" s="304"/>
      <c r="E108" s="216"/>
      <c r="F108" s="249"/>
      <c r="G108" s="216"/>
      <c r="H108" s="251">
        <f t="shared" si="28"/>
        <v>0</v>
      </c>
      <c r="I108" s="249">
        <f t="shared" si="29"/>
        <v>0</v>
      </c>
      <c r="J108" s="249"/>
      <c r="K108" s="249"/>
      <c r="L108" s="249"/>
      <c r="M108" s="175"/>
      <c r="N108" s="175"/>
      <c r="O108" s="175"/>
      <c r="P108" s="175"/>
    </row>
    <row r="109" spans="1:16" s="242" customFormat="1" ht="56.25" customHeight="1">
      <c r="A109" s="240" t="s">
        <v>331</v>
      </c>
      <c r="B109" s="215" t="s">
        <v>717</v>
      </c>
      <c r="C109" s="188">
        <f>SUM(C110:C116)</f>
        <v>0</v>
      </c>
      <c r="D109" s="303"/>
      <c r="E109" s="188">
        <f>SUM(E110:E116)</f>
        <v>0</v>
      </c>
      <c r="F109" s="251"/>
      <c r="G109" s="188"/>
      <c r="H109" s="252">
        <f>SUM(H110:H116)</f>
        <v>0</v>
      </c>
      <c r="I109" s="252">
        <f t="shared" ref="I109:L109" si="30">SUM(I110:I116)</f>
        <v>0</v>
      </c>
      <c r="J109" s="252">
        <f>SUM(J110:J116)</f>
        <v>0</v>
      </c>
      <c r="K109" s="252">
        <f t="shared" si="30"/>
        <v>0</v>
      </c>
      <c r="L109" s="252">
        <f t="shared" si="30"/>
        <v>0</v>
      </c>
      <c r="M109" s="175"/>
      <c r="N109" s="175"/>
      <c r="O109" s="175"/>
      <c r="P109" s="175"/>
    </row>
    <row r="110" spans="1:16" s="242" customFormat="1" ht="15.75" customHeight="1">
      <c r="A110" s="669" t="s">
        <v>122</v>
      </c>
      <c r="B110" s="557" t="s">
        <v>715</v>
      </c>
      <c r="C110" s="216"/>
      <c r="D110" s="304"/>
      <c r="E110" s="216"/>
      <c r="F110" s="249"/>
      <c r="G110" s="216"/>
      <c r="H110" s="251">
        <f t="shared" si="28"/>
        <v>0</v>
      </c>
      <c r="I110" s="249">
        <f t="shared" si="29"/>
        <v>0</v>
      </c>
      <c r="J110" s="249"/>
      <c r="K110" s="249"/>
      <c r="L110" s="249"/>
      <c r="M110" s="175"/>
      <c r="N110" s="175"/>
      <c r="O110" s="175"/>
      <c r="P110" s="175"/>
    </row>
    <row r="111" spans="1:16" s="242" customFormat="1" ht="15.75" customHeight="1">
      <c r="A111" s="669" t="s">
        <v>308</v>
      </c>
      <c r="B111" s="557" t="s">
        <v>715</v>
      </c>
      <c r="C111" s="216"/>
      <c r="D111" s="304"/>
      <c r="E111" s="216"/>
      <c r="F111" s="249"/>
      <c r="G111" s="216"/>
      <c r="H111" s="251">
        <f t="shared" si="28"/>
        <v>0</v>
      </c>
      <c r="I111" s="249">
        <f t="shared" si="29"/>
        <v>0</v>
      </c>
      <c r="J111" s="249"/>
      <c r="K111" s="249"/>
      <c r="L111" s="249"/>
      <c r="M111" s="175"/>
      <c r="N111" s="175"/>
      <c r="O111" s="175"/>
      <c r="P111" s="175"/>
    </row>
    <row r="112" spans="1:16" s="242" customFormat="1" ht="15.75" customHeight="1">
      <c r="A112" s="669" t="s">
        <v>309</v>
      </c>
      <c r="B112" s="557" t="s">
        <v>715</v>
      </c>
      <c r="C112" s="216"/>
      <c r="D112" s="304"/>
      <c r="E112" s="216"/>
      <c r="F112" s="249"/>
      <c r="G112" s="216"/>
      <c r="H112" s="251">
        <f t="shared" si="28"/>
        <v>0</v>
      </c>
      <c r="I112" s="249">
        <f t="shared" si="29"/>
        <v>0</v>
      </c>
      <c r="J112" s="249"/>
      <c r="K112" s="249"/>
      <c r="L112" s="249"/>
      <c r="M112" s="175"/>
      <c r="N112" s="175"/>
      <c r="O112" s="175"/>
      <c r="P112" s="175"/>
    </row>
    <row r="113" spans="1:16" s="242" customFormat="1" ht="15.75" customHeight="1">
      <c r="A113" s="669" t="s">
        <v>310</v>
      </c>
      <c r="B113" s="557" t="s">
        <v>715</v>
      </c>
      <c r="C113" s="216"/>
      <c r="D113" s="304"/>
      <c r="E113" s="216"/>
      <c r="F113" s="249"/>
      <c r="G113" s="216"/>
      <c r="H113" s="251">
        <f t="shared" si="28"/>
        <v>0</v>
      </c>
      <c r="I113" s="249">
        <f t="shared" si="29"/>
        <v>0</v>
      </c>
      <c r="J113" s="249"/>
      <c r="K113" s="249"/>
      <c r="L113" s="249"/>
      <c r="M113" s="175"/>
      <c r="N113" s="175"/>
      <c r="O113" s="175"/>
      <c r="P113" s="175"/>
    </row>
    <row r="114" spans="1:16" s="242" customFormat="1" ht="15.75" customHeight="1">
      <c r="A114" s="669" t="s">
        <v>311</v>
      </c>
      <c r="B114" s="557" t="s">
        <v>715</v>
      </c>
      <c r="C114" s="216"/>
      <c r="D114" s="304"/>
      <c r="E114" s="216"/>
      <c r="F114" s="249"/>
      <c r="G114" s="216"/>
      <c r="H114" s="251">
        <f t="shared" si="28"/>
        <v>0</v>
      </c>
      <c r="I114" s="249">
        <f t="shared" si="29"/>
        <v>0</v>
      </c>
      <c r="J114" s="249"/>
      <c r="K114" s="249"/>
      <c r="L114" s="249"/>
      <c r="M114" s="175"/>
      <c r="N114" s="175"/>
      <c r="O114" s="175"/>
      <c r="P114" s="175"/>
    </row>
    <row r="115" spans="1:16" s="242" customFormat="1" ht="15.75" customHeight="1">
      <c r="A115" s="669" t="s">
        <v>312</v>
      </c>
      <c r="B115" s="557" t="s">
        <v>715</v>
      </c>
      <c r="C115" s="216"/>
      <c r="D115" s="304"/>
      <c r="E115" s="216"/>
      <c r="F115" s="249"/>
      <c r="G115" s="216"/>
      <c r="H115" s="251">
        <f t="shared" si="28"/>
        <v>0</v>
      </c>
      <c r="I115" s="249">
        <f t="shared" si="29"/>
        <v>0</v>
      </c>
      <c r="J115" s="249"/>
      <c r="K115" s="249"/>
      <c r="L115" s="249"/>
      <c r="M115" s="175"/>
      <c r="N115" s="175"/>
      <c r="O115" s="175"/>
      <c r="P115" s="175"/>
    </row>
    <row r="116" spans="1:16" ht="16" thickBot="1">
      <c r="A116" s="675" t="s">
        <v>313</v>
      </c>
      <c r="B116" s="557" t="s">
        <v>715</v>
      </c>
      <c r="C116" s="217"/>
      <c r="D116" s="306"/>
      <c r="E116" s="217"/>
      <c r="F116" s="253"/>
      <c r="G116" s="216"/>
      <c r="H116" s="875">
        <f t="shared" si="28"/>
        <v>0</v>
      </c>
      <c r="I116" s="253">
        <f t="shared" si="29"/>
        <v>0</v>
      </c>
      <c r="J116" s="253"/>
      <c r="K116" s="253"/>
      <c r="L116" s="253"/>
      <c r="M116" s="29"/>
      <c r="N116" s="29"/>
      <c r="O116" s="29"/>
      <c r="P116" s="29"/>
    </row>
    <row r="117" spans="1:16">
      <c r="A117" s="27"/>
      <c r="B117" s="27"/>
      <c r="C117" s="676"/>
      <c r="D117" s="677"/>
      <c r="E117" s="676"/>
      <c r="F117" s="676"/>
      <c r="G117" s="676"/>
      <c r="H117" s="676"/>
      <c r="I117" s="28"/>
      <c r="J117" s="28"/>
      <c r="K117" s="28"/>
      <c r="L117" s="28"/>
      <c r="M117" s="29"/>
      <c r="N117" s="29"/>
      <c r="O117" s="29"/>
      <c r="P117" s="29"/>
    </row>
    <row r="118" spans="1:16" ht="13.5" customHeight="1">
      <c r="A118" s="27"/>
      <c r="B118" s="27"/>
      <c r="C118" s="676"/>
      <c r="D118" s="677"/>
      <c r="E118" s="676"/>
      <c r="F118" s="676"/>
      <c r="G118" s="676"/>
      <c r="H118" s="676"/>
      <c r="I118" s="28"/>
      <c r="J118" s="28"/>
      <c r="K118" s="28"/>
      <c r="L118" s="28"/>
      <c r="M118" s="29"/>
      <c r="N118" s="29"/>
      <c r="O118" s="29"/>
      <c r="P118" s="29"/>
    </row>
    <row r="119" spans="1:16">
      <c r="A119" s="27"/>
      <c r="B119" s="27"/>
      <c r="C119" s="678"/>
      <c r="D119" s="679"/>
      <c r="E119" s="678"/>
      <c r="F119" s="678"/>
      <c r="G119" s="678"/>
      <c r="H119" s="678"/>
      <c r="I119" s="28"/>
      <c r="J119" s="28"/>
      <c r="K119" s="28"/>
      <c r="L119" s="28"/>
      <c r="M119" s="29"/>
      <c r="N119" s="29"/>
      <c r="O119" s="29"/>
      <c r="P119" s="29"/>
    </row>
    <row r="120" spans="1:16">
      <c r="A120" s="27"/>
      <c r="B120" s="27"/>
      <c r="C120" s="28"/>
      <c r="D120" s="680"/>
      <c r="E120" s="28"/>
      <c r="F120" s="28"/>
      <c r="G120" s="28"/>
      <c r="H120" s="28"/>
      <c r="I120" s="28"/>
      <c r="J120" s="28"/>
      <c r="K120" s="28"/>
      <c r="L120" s="28"/>
      <c r="M120" s="29"/>
      <c r="N120" s="29"/>
      <c r="O120" s="29"/>
      <c r="P120" s="29"/>
    </row>
    <row r="121" spans="1:16">
      <c r="A121" s="27"/>
      <c r="B121" s="27"/>
      <c r="C121" s="28"/>
      <c r="D121" s="680"/>
      <c r="E121" s="28"/>
      <c r="F121" s="28"/>
      <c r="G121" s="28"/>
      <c r="H121" s="28"/>
      <c r="I121" s="28"/>
      <c r="J121" s="28"/>
      <c r="K121" s="28"/>
      <c r="L121" s="28"/>
      <c r="M121" s="29"/>
      <c r="N121" s="29"/>
      <c r="O121" s="29"/>
      <c r="P121" s="29"/>
    </row>
    <row r="122" spans="1:16">
      <c r="A122" s="27"/>
      <c r="B122" s="27"/>
      <c r="C122" s="28"/>
      <c r="D122" s="680"/>
      <c r="E122" s="28"/>
      <c r="F122" s="28"/>
      <c r="G122" s="28"/>
      <c r="H122" s="28"/>
      <c r="I122" s="28"/>
      <c r="J122" s="28"/>
      <c r="K122" s="28"/>
      <c r="L122" s="28"/>
      <c r="M122" s="29"/>
      <c r="N122" s="29"/>
      <c r="O122" s="29"/>
      <c r="P122" s="29"/>
    </row>
    <row r="123" spans="1:16">
      <c r="A123" s="27"/>
      <c r="B123" s="27"/>
      <c r="C123" s="28"/>
      <c r="D123" s="680"/>
      <c r="E123" s="28"/>
      <c r="F123" s="28"/>
      <c r="G123" s="28"/>
      <c r="H123" s="28"/>
      <c r="I123" s="28"/>
      <c r="J123" s="28"/>
      <c r="K123" s="28"/>
      <c r="L123" s="28"/>
      <c r="M123" s="29"/>
      <c r="N123" s="29"/>
      <c r="O123" s="29"/>
      <c r="P123" s="29"/>
    </row>
    <row r="124" spans="1:16">
      <c r="A124" s="27"/>
      <c r="B124" s="27"/>
      <c r="C124" s="28"/>
      <c r="D124" s="680"/>
      <c r="E124" s="28"/>
      <c r="F124" s="28"/>
      <c r="G124" s="28"/>
      <c r="H124" s="28"/>
      <c r="I124" s="28"/>
      <c r="J124" s="28"/>
      <c r="K124" s="28"/>
      <c r="L124" s="28"/>
      <c r="M124" s="29"/>
      <c r="N124" s="29"/>
      <c r="O124" s="29"/>
      <c r="P124" s="29"/>
    </row>
    <row r="125" spans="1:16">
      <c r="A125" s="27"/>
      <c r="B125" s="27"/>
      <c r="C125" s="28"/>
      <c r="D125" s="680"/>
      <c r="E125" s="28"/>
      <c r="F125" s="28"/>
      <c r="G125" s="28"/>
      <c r="H125" s="28"/>
      <c r="I125" s="28"/>
      <c r="J125" s="28"/>
      <c r="K125" s="28"/>
      <c r="L125" s="28"/>
      <c r="M125" s="29"/>
      <c r="N125" s="29"/>
      <c r="O125" s="29"/>
      <c r="P125" s="29"/>
    </row>
    <row r="126" spans="1:16">
      <c r="A126" s="27"/>
      <c r="B126" s="27"/>
      <c r="C126" s="28"/>
      <c r="D126" s="680"/>
      <c r="E126" s="28"/>
      <c r="F126" s="28"/>
      <c r="G126" s="28"/>
      <c r="H126" s="28"/>
      <c r="I126" s="28"/>
      <c r="J126" s="28"/>
      <c r="K126" s="28"/>
      <c r="L126" s="28"/>
      <c r="M126" s="29"/>
      <c r="N126" s="29"/>
      <c r="O126" s="29"/>
      <c r="P126" s="29"/>
    </row>
    <row r="127" spans="1:16">
      <c r="A127" s="27"/>
      <c r="B127" s="27"/>
      <c r="C127" s="28"/>
      <c r="D127" s="680"/>
      <c r="E127" s="28"/>
      <c r="F127" s="28"/>
      <c r="G127" s="28"/>
      <c r="H127" s="28"/>
      <c r="I127" s="28"/>
      <c r="J127" s="28"/>
      <c r="K127" s="28"/>
      <c r="L127" s="28"/>
      <c r="M127" s="29"/>
      <c r="N127" s="29"/>
      <c r="O127" s="29"/>
      <c r="P127" s="29"/>
    </row>
    <row r="128" spans="1:16">
      <c r="A128" s="27"/>
      <c r="B128" s="27"/>
      <c r="C128" s="28"/>
      <c r="D128" s="680"/>
      <c r="E128" s="28"/>
      <c r="F128" s="28"/>
      <c r="G128" s="28"/>
      <c r="H128" s="28"/>
      <c r="I128" s="28"/>
      <c r="J128" s="28"/>
      <c r="K128" s="28"/>
      <c r="L128" s="28"/>
      <c r="M128" s="29"/>
      <c r="N128" s="29"/>
      <c r="O128" s="29"/>
      <c r="P128" s="29"/>
    </row>
    <row r="129" spans="1:16">
      <c r="A129" s="27"/>
      <c r="B129" s="27"/>
      <c r="C129" s="28"/>
      <c r="D129" s="680"/>
      <c r="E129" s="28"/>
      <c r="F129" s="28"/>
      <c r="G129" s="28"/>
      <c r="H129" s="28"/>
      <c r="I129" s="28"/>
      <c r="J129" s="28"/>
      <c r="K129" s="28"/>
      <c r="L129" s="28"/>
      <c r="M129" s="29"/>
      <c r="N129" s="29"/>
      <c r="O129" s="29"/>
      <c r="P129" s="29"/>
    </row>
    <row r="130" spans="1:16">
      <c r="A130" s="27"/>
      <c r="B130" s="27"/>
      <c r="C130" s="28"/>
      <c r="D130" s="680"/>
      <c r="E130" s="28"/>
      <c r="F130" s="28"/>
      <c r="G130" s="28"/>
      <c r="H130" s="28"/>
      <c r="I130" s="28"/>
      <c r="J130" s="28"/>
      <c r="K130" s="28"/>
      <c r="L130" s="28"/>
      <c r="M130" s="29"/>
      <c r="N130" s="29"/>
      <c r="O130" s="29"/>
      <c r="P130" s="29"/>
    </row>
    <row r="131" spans="1:16">
      <c r="A131" s="27"/>
      <c r="B131" s="27"/>
      <c r="C131" s="28"/>
      <c r="D131" s="680"/>
      <c r="E131" s="28"/>
      <c r="F131" s="28"/>
      <c r="G131" s="28"/>
      <c r="H131" s="28"/>
      <c r="I131" s="28"/>
      <c r="J131" s="28"/>
      <c r="K131" s="28"/>
      <c r="L131" s="28"/>
      <c r="M131" s="29"/>
      <c r="N131" s="29"/>
      <c r="O131" s="29"/>
      <c r="P131" s="29"/>
    </row>
    <row r="132" spans="1:16">
      <c r="A132" s="27"/>
      <c r="B132" s="27"/>
      <c r="C132" s="28"/>
      <c r="D132" s="680"/>
      <c r="E132" s="28"/>
      <c r="F132" s="28"/>
      <c r="G132" s="28"/>
      <c r="H132" s="28"/>
      <c r="I132" s="28"/>
      <c r="J132" s="28"/>
      <c r="K132" s="28"/>
      <c r="L132" s="28"/>
      <c r="M132" s="29"/>
      <c r="N132" s="29"/>
      <c r="O132" s="29"/>
      <c r="P132" s="29"/>
    </row>
    <row r="133" spans="1:16">
      <c r="A133" s="27"/>
      <c r="B133" s="27"/>
      <c r="C133" s="28"/>
      <c r="D133" s="680"/>
      <c r="E133" s="28"/>
      <c r="F133" s="28"/>
      <c r="G133" s="28"/>
      <c r="H133" s="28"/>
      <c r="I133" s="28"/>
      <c r="J133" s="28"/>
      <c r="K133" s="28"/>
      <c r="L133" s="28"/>
      <c r="M133" s="29"/>
      <c r="N133" s="29"/>
      <c r="O133" s="29"/>
      <c r="P133" s="29"/>
    </row>
    <row r="134" spans="1:16">
      <c r="A134" s="27"/>
      <c r="B134" s="27"/>
      <c r="C134" s="28"/>
      <c r="D134" s="680"/>
      <c r="E134" s="28"/>
      <c r="F134" s="28"/>
      <c r="G134" s="28"/>
      <c r="H134" s="28"/>
      <c r="I134" s="28"/>
      <c r="J134" s="28"/>
      <c r="K134" s="28"/>
      <c r="L134" s="28"/>
      <c r="M134" s="29"/>
      <c r="N134" s="29"/>
      <c r="O134" s="29"/>
      <c r="P134" s="29"/>
    </row>
    <row r="135" spans="1:16">
      <c r="A135" s="27"/>
      <c r="B135" s="27"/>
      <c r="C135" s="28"/>
      <c r="D135" s="680"/>
      <c r="E135" s="28"/>
      <c r="F135" s="28"/>
      <c r="G135" s="28"/>
      <c r="H135" s="28"/>
      <c r="I135" s="28"/>
      <c r="J135" s="28"/>
      <c r="K135" s="28"/>
      <c r="L135" s="28"/>
      <c r="M135" s="29"/>
      <c r="N135" s="29"/>
      <c r="O135" s="29"/>
      <c r="P135" s="29"/>
    </row>
    <row r="136" spans="1:16">
      <c r="A136" s="27"/>
      <c r="B136" s="27"/>
      <c r="C136" s="28"/>
      <c r="D136" s="680"/>
      <c r="E136" s="28"/>
      <c r="F136" s="28"/>
      <c r="G136" s="28"/>
      <c r="H136" s="28"/>
      <c r="I136" s="28"/>
      <c r="J136" s="28"/>
      <c r="K136" s="28"/>
      <c r="L136" s="28"/>
      <c r="M136" s="29"/>
      <c r="N136" s="29"/>
      <c r="O136" s="29"/>
      <c r="P136" s="29"/>
    </row>
    <row r="137" spans="1:16">
      <c r="A137" s="27"/>
      <c r="B137" s="27"/>
      <c r="C137" s="28"/>
      <c r="D137" s="680"/>
      <c r="E137" s="28"/>
      <c r="F137" s="28"/>
      <c r="G137" s="28"/>
      <c r="H137" s="28"/>
      <c r="I137" s="28"/>
      <c r="J137" s="28"/>
      <c r="K137" s="28"/>
      <c r="L137" s="28"/>
      <c r="M137" s="29"/>
      <c r="N137" s="29"/>
      <c r="O137" s="29"/>
      <c r="P137" s="29"/>
    </row>
    <row r="138" spans="1:16">
      <c r="A138" s="27"/>
      <c r="B138" s="27"/>
      <c r="C138" s="28"/>
      <c r="D138" s="680"/>
      <c r="E138" s="28"/>
      <c r="F138" s="28"/>
      <c r="G138" s="28"/>
      <c r="H138" s="28"/>
      <c r="I138" s="28"/>
      <c r="J138" s="28"/>
      <c r="K138" s="28"/>
      <c r="L138" s="28"/>
      <c r="M138" s="29"/>
      <c r="N138" s="29"/>
      <c r="O138" s="29"/>
      <c r="P138" s="29"/>
    </row>
    <row r="139" spans="1:16">
      <c r="A139" s="27"/>
      <c r="B139" s="27"/>
      <c r="C139" s="28"/>
      <c r="D139" s="680"/>
      <c r="E139" s="28"/>
      <c r="F139" s="28"/>
      <c r="G139" s="28"/>
      <c r="H139" s="28"/>
      <c r="I139" s="28"/>
      <c r="J139" s="28"/>
      <c r="K139" s="28"/>
      <c r="L139" s="28"/>
      <c r="M139" s="29"/>
      <c r="N139" s="29"/>
      <c r="O139" s="29"/>
      <c r="P139" s="29"/>
    </row>
    <row r="140" spans="1:16">
      <c r="A140" s="27"/>
      <c r="B140" s="27"/>
      <c r="C140" s="28"/>
      <c r="D140" s="680"/>
      <c r="E140" s="28"/>
      <c r="F140" s="28"/>
      <c r="G140" s="28"/>
      <c r="H140" s="28"/>
      <c r="I140" s="28"/>
      <c r="J140" s="28"/>
      <c r="K140" s="28"/>
      <c r="L140" s="28"/>
      <c r="M140" s="29"/>
      <c r="N140" s="29"/>
      <c r="O140" s="29"/>
      <c r="P140" s="29"/>
    </row>
    <row r="141" spans="1:16">
      <c r="A141" s="27"/>
      <c r="B141" s="27"/>
      <c r="C141" s="28"/>
      <c r="D141" s="680"/>
      <c r="E141" s="28"/>
      <c r="F141" s="28"/>
      <c r="G141" s="28"/>
      <c r="H141" s="28"/>
      <c r="I141" s="28"/>
      <c r="J141" s="28"/>
      <c r="K141" s="28"/>
      <c r="L141" s="28"/>
    </row>
  </sheetData>
  <mergeCells count="16">
    <mergeCell ref="A5:L5"/>
    <mergeCell ref="A7:A8"/>
    <mergeCell ref="B7:B8"/>
    <mergeCell ref="C7:C8"/>
    <mergeCell ref="D7:D8"/>
    <mergeCell ref="E7:E8"/>
    <mergeCell ref="F7:F8"/>
    <mergeCell ref="G7:G8"/>
    <mergeCell ref="H7:H8"/>
    <mergeCell ref="I7:I8"/>
    <mergeCell ref="J7:L7"/>
    <mergeCell ref="A4:L4"/>
    <mergeCell ref="A1:C1"/>
    <mergeCell ref="A2:C2"/>
    <mergeCell ref="J2:L2"/>
    <mergeCell ref="A3:L3"/>
  </mergeCells>
  <phoneticPr fontId="54" type="noConversion"/>
  <pageMargins left="0" right="0" top="0" bottom="0"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Bieu 1-Tong hop quy mo</vt:lpstr>
      <vt:lpstr>Bieu 1a - Quy mo Chinh quy</vt:lpstr>
      <vt:lpstr>Bieu 1b - Quy mo Sau dai hoc</vt:lpstr>
      <vt:lpstr>Bieu 1c- Quy mo VLVH - TX</vt:lpstr>
      <vt:lpstr>Bieu 1d THPT</vt:lpstr>
      <vt:lpstr>Bieu 1đ THSP</vt:lpstr>
      <vt:lpstr>Bieu 1 quy mo THSP - THPT</vt:lpstr>
      <vt:lpstr>Bieu 2 tong hop</vt:lpstr>
      <vt:lpstr>Bieu 2a - Khoa ........</vt:lpstr>
      <vt:lpstr>Bieu 2b DT THPT THSP</vt:lpstr>
      <vt:lpstr>Bieu 3a-Tong gio chuan chi tiet</vt:lpstr>
      <vt:lpstr>Bieu 4a-KP thuc hanh thi nghiem</vt:lpstr>
      <vt:lpstr>Bieu5-Nhu cau mua sam sua chua</vt:lpstr>
      <vt:lpstr>Bieu 6 Ke hoach can bo</vt:lpstr>
      <vt:lpstr>Bieu7a-ke hoach NCKH</vt:lpstr>
      <vt:lpstr>Bieu 7b Ke hoach cong bo</vt:lpstr>
      <vt:lpstr>Bieu 8a. ĐK XBGT</vt:lpstr>
      <vt:lpstr>Bieu 8b ĐBCL</vt:lpstr>
      <vt:lpstr>Bieu 9 Ke hoach boi duong</vt:lpstr>
      <vt:lpstr>Biểu 10 Ke hoạch chi</vt:lpstr>
      <vt:lpstr>Bieu so lieu ThuNhap 2021</vt:lpstr>
      <vt:lpstr>'Bieu7a-ke hoach NCKH'!_Hlk108444781</vt:lpstr>
      <vt:lpstr>'Bieu7a-ke hoach NCKH'!_Hlk108444812</vt:lpstr>
      <vt:lpstr>'Biểu 10 Ke hoạch chi'!Print_Area</vt:lpstr>
      <vt:lpstr>'Bieu 1a - Quy mo Chinh quy'!Print_Area</vt:lpstr>
      <vt:lpstr>'Bieu 1b - Quy mo Sau dai hoc'!Print_Area</vt:lpstr>
      <vt:lpstr>'Bieu 1c- Quy mo VLVH - TX'!Print_Area</vt:lpstr>
      <vt:lpstr>'Bieu 1d THPT'!Print_Area</vt:lpstr>
      <vt:lpstr>'Bieu 1đ THSP'!Print_Area</vt:lpstr>
      <vt:lpstr>'Bieu 2a - Khoa ........'!Print_Area</vt:lpstr>
      <vt:lpstr>'Bieu 2b DT THPT THSP'!Print_Area</vt:lpstr>
      <vt:lpstr>'Bieu 3a-Tong gio chuan chi tiet'!Print_Area</vt:lpstr>
      <vt:lpstr>'Bieu 4a-KP thuc hanh thi nghiem'!Print_Area</vt:lpstr>
      <vt:lpstr>'Bieu5-Nhu cau mua sam sua chua'!Print_Area</vt:lpstr>
      <vt:lpstr>'Bieu7a-ke hoach NCKH'!Print_Area</vt:lpstr>
      <vt:lpstr>'Biểu 10 Ke hoạch chi'!Print_Titles</vt:lpstr>
      <vt:lpstr>'Bieu 1a - Quy mo Chinh quy'!Print_Titles</vt:lpstr>
      <vt:lpstr>'Bieu 1b - Quy mo Sau dai hoc'!Print_Titles</vt:lpstr>
      <vt:lpstr>'Bieu 1c- Quy mo VLVH - TX'!Print_Titles</vt:lpstr>
      <vt:lpstr>'Bieu 1đ THSP'!Print_Titles</vt:lpstr>
      <vt:lpstr>'Bieu 2b DT THPT THSP'!Print_Titles</vt:lpstr>
      <vt:lpstr>'Bieu5-Nhu cau mua sam sua chua'!Print_Titles</vt:lpstr>
      <vt:lpstr>'Bieu7a-ke hoach NCKH'!Print_Titles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 Office User</cp:lastModifiedBy>
  <cp:lastPrinted>2022-11-08T01:13:45Z</cp:lastPrinted>
  <dcterms:created xsi:type="dcterms:W3CDTF">2021-10-22T06:56:26Z</dcterms:created>
  <dcterms:modified xsi:type="dcterms:W3CDTF">2025-01-04T16:46:47Z</dcterms:modified>
</cp:coreProperties>
</file>