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4"/>
  <workbookPr/>
  <mc:AlternateContent xmlns:mc="http://schemas.openxmlformats.org/markup-compatibility/2006">
    <mc:Choice Requires="x15">
      <x15ac:absPath xmlns:x15ac="http://schemas.microsoft.com/office/spreadsheetml/2010/11/ac" url="https://vinhunieduvn0-my.sharepoint.com/personal/nguyengianganbio_vinhuni_edu_vn/Documents/KHOA SINH/QUAN LY NGANH SINH/quan ly chuyen mon/"/>
    </mc:Choice>
  </mc:AlternateContent>
  <xr:revisionPtr revIDLastSave="2" documentId="13_ncr:1_{C374D077-248F-E349-A142-BD0D6CFB8195}" xr6:coauthVersionLast="47" xr6:coauthVersionMax="47" xr10:uidLastSave="{826D8980-73E7-7A42-ABF4-17AC2FAF226A}"/>
  <bookViews>
    <workbookView xWindow="640" yWindow="1060" windowWidth="24440" windowHeight="13480" tabRatio="500" xr2:uid="{00000000-000D-0000-FFFF-FFFF00000000}"/>
  </bookViews>
  <sheets>
    <sheet name="Sheet2" sheetId="2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0" i="2" l="1"/>
  <c r="E30" i="2"/>
  <c r="F30" i="2"/>
  <c r="G30" i="2"/>
  <c r="H30" i="2"/>
  <c r="F29" i="2"/>
  <c r="F26" i="2"/>
  <c r="F25" i="2"/>
  <c r="F27" i="2"/>
  <c r="F24" i="2"/>
  <c r="F20" i="2"/>
  <c r="I20" i="2" s="1"/>
  <c r="F21" i="2"/>
  <c r="F19" i="2"/>
  <c r="F14" i="2"/>
  <c r="F15" i="2"/>
  <c r="F16" i="2"/>
  <c r="F17" i="2"/>
  <c r="F18" i="2"/>
  <c r="F13" i="2"/>
  <c r="F11" i="2"/>
  <c r="G12" i="2"/>
  <c r="F12" i="2"/>
  <c r="G29" i="2"/>
  <c r="G27" i="2"/>
  <c r="H27" i="2"/>
  <c r="E18" i="2"/>
  <c r="I18" i="2"/>
  <c r="F28" i="2"/>
  <c r="I28" i="2"/>
  <c r="G28" i="2"/>
  <c r="G25" i="2"/>
  <c r="E25" i="2"/>
  <c r="G26" i="2"/>
  <c r="I21" i="2"/>
  <c r="I15" i="2"/>
  <c r="I13" i="2"/>
  <c r="G24" i="2"/>
  <c r="E24" i="2"/>
  <c r="H25" i="2"/>
  <c r="E29" i="2"/>
  <c r="H18" i="2"/>
  <c r="G21" i="2"/>
  <c r="F22" i="2"/>
  <c r="I22" i="2" s="1"/>
  <c r="H19" i="2"/>
  <c r="G19" i="2"/>
  <c r="E19" i="2"/>
  <c r="G17" i="2"/>
  <c r="G14" i="2"/>
  <c r="G15" i="2"/>
  <c r="G16" i="2"/>
  <c r="I14" i="2"/>
  <c r="I23" i="2"/>
  <c r="G13" i="2"/>
  <c r="E12" i="2"/>
  <c r="E11" i="2"/>
  <c r="G11" i="2"/>
  <c r="I17" i="2" l="1"/>
  <c r="I16" i="2"/>
  <c r="I12" i="2"/>
  <c r="I25" i="2"/>
  <c r="I11" i="2"/>
  <c r="I26" i="2"/>
  <c r="I27" i="2"/>
  <c r="I24" i="2"/>
  <c r="I29" i="2"/>
  <c r="I19" i="2"/>
</calcChain>
</file>

<file path=xl/sharedStrings.xml><?xml version="1.0" encoding="utf-8"?>
<sst xmlns="http://schemas.openxmlformats.org/spreadsheetml/2006/main" count="65" uniqueCount="46">
  <si>
    <t>TT</t>
  </si>
  <si>
    <t>Họ và tên</t>
  </si>
  <si>
    <t xml:space="preserve">Tổ bộ môn </t>
  </si>
  <si>
    <t>Ghi chú</t>
  </si>
  <si>
    <t>PGS TS. Phạm Hồng Ban</t>
  </si>
  <si>
    <t>Thực vật</t>
  </si>
  <si>
    <t>PGS. TS. Nguyễn Ngọc Hợi</t>
  </si>
  <si>
    <t>Động vật sinh lý</t>
  </si>
  <si>
    <t>PGS. TS. Nguyễn Đình San</t>
  </si>
  <si>
    <t>TS. Ông Vĩnh An</t>
  </si>
  <si>
    <t>TS. Lê Thị Thuý Hà</t>
  </si>
  <si>
    <t>ThS. Phạm T. N. Quỳnh</t>
  </si>
  <si>
    <t>TS. Nguyễn Thị Thảo</t>
  </si>
  <si>
    <t>TS. Phạm Thị Hương</t>
  </si>
  <si>
    <t>TS. Nguyễn Thị  Việt</t>
  </si>
  <si>
    <t>ThS. Trần Thị Gái</t>
  </si>
  <si>
    <t>TS. Lê Thị Hương</t>
  </si>
  <si>
    <t>TS. Mai Văn Chung</t>
  </si>
  <si>
    <t>Nguyễn Bá Hoành</t>
  </si>
  <si>
    <t>TS. Lê Quang Vượng</t>
  </si>
  <si>
    <t>TS. Hồ Anh Tuấn</t>
  </si>
  <si>
    <t>TS. Phan Xuân Thiệu</t>
  </si>
  <si>
    <t>TS. Tôn Thị Bích Hoài</t>
  </si>
  <si>
    <t>TỔNG</t>
  </si>
  <si>
    <t xml:space="preserve">                                                         </t>
  </si>
  <si>
    <t>Thực tập sinh</t>
  </si>
  <si>
    <t>Môn giảng dạy</t>
  </si>
  <si>
    <t>Định mực giờ dạy</t>
  </si>
  <si>
    <t>Đại học</t>
  </si>
  <si>
    <t>Cao học</t>
  </si>
  <si>
    <t>chuyển</t>
  </si>
  <si>
    <t>Môn sinh</t>
  </si>
  <si>
    <t>Sinh học ứng dụng</t>
  </si>
  <si>
    <t>PPGD sinh học</t>
  </si>
  <si>
    <t>TS. Nguyễn Anh Dũng</t>
  </si>
  <si>
    <t>TS. Trần Đình Quang</t>
  </si>
  <si>
    <t>TS. Nguyễn Thị Giang An</t>
  </si>
  <si>
    <t xml:space="preserve">Thừa, thiếu giờ </t>
  </si>
  <si>
    <t>Phó viện trưởng</t>
  </si>
  <si>
    <t>Tổ trưởng</t>
  </si>
  <si>
    <t>Phó tổ trưởng</t>
  </si>
  <si>
    <t>Hướng dẫn CH</t>
  </si>
  <si>
    <t>Kiêm nhiệm TTBDNV</t>
  </si>
  <si>
    <t>Biệt phái  trường chuyên</t>
  </si>
  <si>
    <t>Nguyễn Đình Nhâm</t>
  </si>
  <si>
    <t>RÀ SOÁT THỐNG KÊ GIỜ DẠY CỦA  CÁN BỘ NGÀNH SINH HỌC THEO TỔ BỘ MÔN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</si>
</sst>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sz val="12"/>
      <color rgb="FFFF0000"/>
      <name val="Calibri"/>
      <family val="2"/>
      <scheme val="minor"/>
    </font>
    <font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3" fillId="0" borderId="1" xfId="0" applyFont="1" applyBorder="1"/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 vertical="top" wrapText="1"/>
    </xf>
    <xf numFmtId="0" fontId="5" fillId="0" borderId="0" xfId="0" applyFont="1"/>
    <xf numFmtId="0" fontId="0" fillId="0" borderId="1" xfId="0" applyBorder="1" applyAlignment="1">
      <alignment wrapText="1"/>
    </xf>
    <xf numFmtId="0" fontId="6" fillId="0" borderId="1" xfId="0" applyFont="1" applyBorder="1"/>
    <xf numFmtId="164" fontId="0" fillId="0" borderId="1" xfId="0" applyNumberFormat="1" applyBorder="1"/>
    <xf numFmtId="1" fontId="0" fillId="0" borderId="1" xfId="0" applyNumberFormat="1" applyBorder="1"/>
    <xf numFmtId="0" fontId="7" fillId="0" borderId="1" xfId="0" applyFont="1" applyBorder="1" applyAlignment="1">
      <alignment vertical="top" wrapText="1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4"/>
  <sheetViews>
    <sheetView tabSelected="1" topLeftCell="A4" workbookViewId="0">
      <selection activeCell="E28" sqref="E28"/>
    </sheetView>
  </sheetViews>
  <sheetFormatPr baseColWidth="10" defaultColWidth="8.83203125" defaultRowHeight="16" x14ac:dyDescent="0.2"/>
  <cols>
    <col min="1" max="1" width="3.6640625" customWidth="1"/>
    <col min="2" max="2" width="4.83203125" customWidth="1"/>
    <col min="3" max="3" width="25.83203125" customWidth="1"/>
    <col min="4" max="4" width="16.6640625" customWidth="1"/>
    <col min="5" max="6" width="16.1640625" customWidth="1"/>
    <col min="7" max="7" width="16.5" customWidth="1"/>
    <col min="8" max="8" width="11.5" customWidth="1"/>
    <col min="9" max="9" width="18.1640625" customWidth="1"/>
    <col min="10" max="10" width="24.1640625" customWidth="1"/>
  </cols>
  <sheetData>
    <row r="1" spans="1:10" hidden="1" x14ac:dyDescent="0.2">
      <c r="B1" s="1"/>
      <c r="C1" s="1"/>
      <c r="D1" s="1"/>
      <c r="E1" s="1"/>
      <c r="F1" s="1"/>
      <c r="G1" s="1"/>
      <c r="H1" s="1"/>
      <c r="I1" s="1"/>
      <c r="J1" s="1"/>
    </row>
    <row r="2" spans="1:10" hidden="1" x14ac:dyDescent="0.2">
      <c r="B2" s="1"/>
      <c r="C2" s="1"/>
      <c r="D2" s="1"/>
      <c r="E2" s="1"/>
      <c r="F2" s="1"/>
      <c r="G2" s="1"/>
      <c r="H2" s="1"/>
      <c r="I2" s="1"/>
      <c r="J2" s="1"/>
    </row>
    <row r="3" spans="1:10" hidden="1" x14ac:dyDescent="0.2">
      <c r="B3" s="1"/>
      <c r="C3" s="1"/>
      <c r="D3" s="1"/>
      <c r="E3" s="1"/>
      <c r="F3" s="1"/>
      <c r="G3" s="1"/>
      <c r="H3" s="1"/>
      <c r="I3" s="1"/>
      <c r="J3" s="1"/>
    </row>
    <row r="4" spans="1:10" ht="20" x14ac:dyDescent="0.2">
      <c r="A4" s="16" t="s">
        <v>45</v>
      </c>
      <c r="B4" s="16"/>
      <c r="C4" s="16"/>
      <c r="D4" s="16"/>
      <c r="E4" s="16"/>
      <c r="F4" s="16"/>
      <c r="G4" s="16"/>
      <c r="H4" s="16"/>
      <c r="I4" s="16"/>
      <c r="J4" s="16"/>
    </row>
    <row r="6" spans="1:10" ht="16" customHeight="1" x14ac:dyDescent="0.2">
      <c r="B6" s="2"/>
      <c r="C6" s="3"/>
      <c r="D6" s="3"/>
      <c r="E6" s="3"/>
      <c r="F6" s="3"/>
      <c r="G6" s="3"/>
      <c r="H6" s="3"/>
      <c r="I6" s="3"/>
      <c r="J6" s="3"/>
    </row>
    <row r="7" spans="1:10" s="4" customFormat="1" ht="23" customHeight="1" x14ac:dyDescent="0.2">
      <c r="B7" s="19" t="s">
        <v>0</v>
      </c>
      <c r="C7" s="19" t="s">
        <v>1</v>
      </c>
      <c r="D7" s="21" t="s">
        <v>2</v>
      </c>
      <c r="E7" s="17" t="s">
        <v>26</v>
      </c>
      <c r="F7" s="18"/>
      <c r="G7" s="18"/>
      <c r="H7" s="23" t="s">
        <v>27</v>
      </c>
      <c r="I7" s="23" t="s">
        <v>37</v>
      </c>
      <c r="J7" s="25" t="s">
        <v>3</v>
      </c>
    </row>
    <row r="8" spans="1:10" s="4" customFormat="1" x14ac:dyDescent="0.2">
      <c r="B8" s="20"/>
      <c r="C8" s="20"/>
      <c r="D8" s="22"/>
      <c r="E8" s="5" t="s">
        <v>28</v>
      </c>
      <c r="F8" s="5" t="s">
        <v>41</v>
      </c>
      <c r="G8" s="5" t="s">
        <v>29</v>
      </c>
      <c r="H8" s="24"/>
      <c r="I8" s="24"/>
      <c r="J8" s="26"/>
    </row>
    <row r="9" spans="1:10" ht="17" hidden="1" x14ac:dyDescent="0.2">
      <c r="B9" s="6">
        <v>1</v>
      </c>
      <c r="C9" s="7" t="s">
        <v>4</v>
      </c>
      <c r="D9" s="3" t="s">
        <v>5</v>
      </c>
      <c r="E9" s="3"/>
      <c r="F9" s="3"/>
      <c r="G9" s="3"/>
      <c r="H9" s="3"/>
      <c r="I9" s="3"/>
      <c r="J9" s="3"/>
    </row>
    <row r="10" spans="1:10" ht="17" hidden="1" x14ac:dyDescent="0.2">
      <c r="B10" s="6">
        <v>2</v>
      </c>
      <c r="C10" s="7" t="s">
        <v>8</v>
      </c>
      <c r="D10" s="3" t="s">
        <v>5</v>
      </c>
      <c r="E10" s="3"/>
      <c r="F10" s="3"/>
      <c r="G10" s="3"/>
      <c r="H10" s="3"/>
      <c r="I10" s="3"/>
      <c r="J10" s="3"/>
    </row>
    <row r="11" spans="1:10" ht="17" x14ac:dyDescent="0.2">
      <c r="B11" s="6">
        <v>1</v>
      </c>
      <c r="C11" s="7" t="s">
        <v>10</v>
      </c>
      <c r="D11" s="3" t="s">
        <v>32</v>
      </c>
      <c r="E11" s="3">
        <f xml:space="preserve"> 24</f>
        <v>24</v>
      </c>
      <c r="F11" s="3">
        <f>2.5*35*1.5</f>
        <v>131.25</v>
      </c>
      <c r="G11" s="3">
        <f>2*52</f>
        <v>104</v>
      </c>
      <c r="H11" s="3">
        <v>230</v>
      </c>
      <c r="I11" s="3">
        <f>E11+F11+G11-H11</f>
        <v>29.25</v>
      </c>
      <c r="J11" s="8" t="s">
        <v>40</v>
      </c>
    </row>
    <row r="12" spans="1:10" ht="17" x14ac:dyDescent="0.2">
      <c r="B12" s="6">
        <v>2</v>
      </c>
      <c r="C12" s="7" t="s">
        <v>16</v>
      </c>
      <c r="D12" s="3" t="s">
        <v>32</v>
      </c>
      <c r="E12" s="3">
        <f>(1.5*16.5)+7.5</f>
        <v>32.25</v>
      </c>
      <c r="F12" s="3">
        <f>2*35*1.5</f>
        <v>105</v>
      </c>
      <c r="G12" s="3">
        <f>3*52</f>
        <v>156</v>
      </c>
      <c r="H12" s="3">
        <v>270</v>
      </c>
      <c r="I12" s="3">
        <f>E12+F12+G12-H12</f>
        <v>23.25</v>
      </c>
      <c r="J12" s="3"/>
    </row>
    <row r="13" spans="1:10" ht="17" x14ac:dyDescent="0.2">
      <c r="B13" s="6">
        <v>3</v>
      </c>
      <c r="C13" s="7" t="s">
        <v>17</v>
      </c>
      <c r="D13" s="3" t="s">
        <v>32</v>
      </c>
      <c r="E13" s="3">
        <v>0</v>
      </c>
      <c r="F13" s="3">
        <f>35*1*1.5</f>
        <v>52.5</v>
      </c>
      <c r="G13" s="3">
        <f xml:space="preserve"> 52*1</f>
        <v>52</v>
      </c>
      <c r="H13" s="3">
        <v>81</v>
      </c>
      <c r="I13" s="3">
        <f t="shared" ref="I13:I29" si="0">E13+F13+G13-H13</f>
        <v>23.5</v>
      </c>
    </row>
    <row r="14" spans="1:10" ht="17" hidden="1" x14ac:dyDescent="0.2">
      <c r="B14" s="6">
        <v>6</v>
      </c>
      <c r="C14" s="7" t="s">
        <v>19</v>
      </c>
      <c r="D14" s="3" t="s">
        <v>32</v>
      </c>
      <c r="E14" s="3" t="s">
        <v>30</v>
      </c>
      <c r="F14" s="3">
        <f t="shared" ref="F14:F18" si="1">35*1*1.5</f>
        <v>52.5</v>
      </c>
      <c r="G14" s="3">
        <f t="shared" ref="G14:G17" si="2" xml:space="preserve"> 52*1</f>
        <v>52</v>
      </c>
      <c r="H14" s="3"/>
      <c r="I14" s="3" t="e">
        <f t="shared" si="0"/>
        <v>#VALUE!</v>
      </c>
      <c r="J14" s="3"/>
    </row>
    <row r="15" spans="1:10" ht="17" hidden="1" x14ac:dyDescent="0.2">
      <c r="B15" s="6">
        <v>7</v>
      </c>
      <c r="C15" s="7" t="s">
        <v>21</v>
      </c>
      <c r="D15" s="3" t="s">
        <v>32</v>
      </c>
      <c r="E15" s="3"/>
      <c r="F15" s="3">
        <f t="shared" si="1"/>
        <v>52.5</v>
      </c>
      <c r="G15" s="3">
        <f t="shared" si="2"/>
        <v>52</v>
      </c>
      <c r="H15" s="3"/>
      <c r="I15" s="3">
        <f t="shared" si="0"/>
        <v>104.5</v>
      </c>
      <c r="J15" s="3" t="s">
        <v>25</v>
      </c>
    </row>
    <row r="16" spans="1:10" ht="17" x14ac:dyDescent="0.2">
      <c r="B16" s="6">
        <v>4</v>
      </c>
      <c r="C16" s="7" t="s">
        <v>34</v>
      </c>
      <c r="D16" s="3" t="s">
        <v>32</v>
      </c>
      <c r="E16" s="3">
        <v>0</v>
      </c>
      <c r="F16" s="3">
        <f t="shared" si="1"/>
        <v>52.5</v>
      </c>
      <c r="G16" s="3">
        <f t="shared" si="2"/>
        <v>52</v>
      </c>
      <c r="H16" s="3">
        <v>70</v>
      </c>
      <c r="I16" s="3">
        <f t="shared" si="0"/>
        <v>34.5</v>
      </c>
      <c r="J16" s="3"/>
    </row>
    <row r="17" spans="2:10" ht="17" x14ac:dyDescent="0.2">
      <c r="B17" s="6">
        <v>5</v>
      </c>
      <c r="C17" s="7" t="s">
        <v>35</v>
      </c>
      <c r="D17" s="3" t="s">
        <v>32</v>
      </c>
      <c r="E17" s="3">
        <v>0</v>
      </c>
      <c r="F17" s="3">
        <f t="shared" si="1"/>
        <v>52.5</v>
      </c>
      <c r="G17" s="3">
        <f t="shared" si="2"/>
        <v>52</v>
      </c>
      <c r="H17" s="3">
        <v>70</v>
      </c>
      <c r="I17" s="3">
        <f t="shared" si="0"/>
        <v>34.5</v>
      </c>
      <c r="J17" s="3"/>
    </row>
    <row r="18" spans="2:10" ht="17" x14ac:dyDescent="0.2">
      <c r="B18" s="6">
        <v>6</v>
      </c>
      <c r="C18" s="7" t="s">
        <v>14</v>
      </c>
      <c r="D18" s="3" t="s">
        <v>32</v>
      </c>
      <c r="E18" s="3">
        <f>(3*33)+(10*8)</f>
        <v>179</v>
      </c>
      <c r="F18" s="3">
        <f t="shared" si="1"/>
        <v>52.5</v>
      </c>
      <c r="G18" s="3">
        <v>52</v>
      </c>
      <c r="H18" s="3">
        <f>270*0.85</f>
        <v>229.5</v>
      </c>
      <c r="I18" s="3">
        <f t="shared" si="0"/>
        <v>54</v>
      </c>
      <c r="J18" s="3"/>
    </row>
    <row r="19" spans="2:10" ht="17" x14ac:dyDescent="0.2">
      <c r="B19" s="6">
        <v>7</v>
      </c>
      <c r="C19" s="7" t="s">
        <v>9</v>
      </c>
      <c r="D19" s="3" t="s">
        <v>32</v>
      </c>
      <c r="E19" s="3">
        <f>3*16.5</f>
        <v>49.5</v>
      </c>
      <c r="F19" s="3">
        <f>2*35*1.5</f>
        <v>105</v>
      </c>
      <c r="G19" s="3">
        <f>2*53</f>
        <v>106</v>
      </c>
      <c r="H19" s="3">
        <f>270*0.8</f>
        <v>216</v>
      </c>
      <c r="I19" s="3">
        <f t="shared" si="0"/>
        <v>44.5</v>
      </c>
      <c r="J19" s="8" t="s">
        <v>39</v>
      </c>
    </row>
    <row r="20" spans="2:10" ht="17" hidden="1" x14ac:dyDescent="0.2">
      <c r="B20" s="6">
        <v>10</v>
      </c>
      <c r="C20" s="7" t="s">
        <v>6</v>
      </c>
      <c r="D20" s="3" t="s">
        <v>32</v>
      </c>
      <c r="E20" s="3"/>
      <c r="F20" s="3">
        <f t="shared" ref="F20:F21" si="3">2*35*1.5</f>
        <v>105</v>
      </c>
      <c r="G20" s="3"/>
      <c r="H20" s="3"/>
      <c r="I20" s="3">
        <f t="shared" si="0"/>
        <v>105</v>
      </c>
      <c r="J20" s="3"/>
    </row>
    <row r="21" spans="2:10" ht="17" x14ac:dyDescent="0.2">
      <c r="B21" s="6">
        <v>8</v>
      </c>
      <c r="C21" s="15" t="s">
        <v>20</v>
      </c>
      <c r="D21" s="12" t="s">
        <v>32</v>
      </c>
      <c r="E21" s="12">
        <v>0</v>
      </c>
      <c r="F21" s="12">
        <f t="shared" si="3"/>
        <v>105</v>
      </c>
      <c r="G21" s="12">
        <f t="shared" ref="G21" si="4" xml:space="preserve"> 52*1</f>
        <v>52</v>
      </c>
      <c r="H21" s="12">
        <v>270</v>
      </c>
      <c r="I21" s="12">
        <f t="shared" si="0"/>
        <v>-113</v>
      </c>
      <c r="J21" s="3"/>
    </row>
    <row r="22" spans="2:10" ht="17" hidden="1" x14ac:dyDescent="0.2">
      <c r="B22" s="6">
        <v>13</v>
      </c>
      <c r="C22" s="15" t="s">
        <v>22</v>
      </c>
      <c r="D22" s="12" t="s">
        <v>7</v>
      </c>
      <c r="E22" s="12"/>
      <c r="F22" s="12">
        <f t="shared" ref="F22" si="5">2*52</f>
        <v>104</v>
      </c>
      <c r="G22" s="12"/>
      <c r="H22" s="12"/>
      <c r="I22" s="12">
        <f t="shared" si="0"/>
        <v>104</v>
      </c>
      <c r="J22" s="3" t="s">
        <v>25</v>
      </c>
    </row>
    <row r="23" spans="2:10" ht="17" x14ac:dyDescent="0.2">
      <c r="B23" s="6">
        <v>9</v>
      </c>
      <c r="C23" s="15" t="s">
        <v>11</v>
      </c>
      <c r="D23" s="12" t="s">
        <v>33</v>
      </c>
      <c r="E23" s="12"/>
      <c r="F23" s="12"/>
      <c r="G23" s="12"/>
      <c r="H23" s="12">
        <v>270</v>
      </c>
      <c r="I23" s="12">
        <f t="shared" si="0"/>
        <v>-270</v>
      </c>
      <c r="J23" s="3"/>
    </row>
    <row r="24" spans="2:10" ht="17" x14ac:dyDescent="0.2">
      <c r="B24" s="6">
        <v>10</v>
      </c>
      <c r="C24" s="7" t="s">
        <v>12</v>
      </c>
      <c r="D24" s="3" t="s">
        <v>33</v>
      </c>
      <c r="E24" s="3">
        <f>8*16.5</f>
        <v>132</v>
      </c>
      <c r="F24" s="3">
        <f>1*35*1.5</f>
        <v>52.5</v>
      </c>
      <c r="G24" s="3">
        <f xml:space="preserve"> 52*2</f>
        <v>104</v>
      </c>
      <c r="H24" s="3">
        <v>270</v>
      </c>
      <c r="I24" s="3">
        <f t="shared" si="0"/>
        <v>18.5</v>
      </c>
      <c r="J24" s="3"/>
    </row>
    <row r="25" spans="2:10" ht="17" x14ac:dyDescent="0.2">
      <c r="B25" s="6">
        <v>11</v>
      </c>
      <c r="C25" s="7" t="s">
        <v>13</v>
      </c>
      <c r="D25" s="3" t="s">
        <v>33</v>
      </c>
      <c r="E25" s="3">
        <f>2*16.5</f>
        <v>33</v>
      </c>
      <c r="F25" s="3">
        <f>2*35*1.5</f>
        <v>105</v>
      </c>
      <c r="G25" s="3">
        <f xml:space="preserve"> 52*4</f>
        <v>208</v>
      </c>
      <c r="H25" s="3">
        <f>270*0.8</f>
        <v>216</v>
      </c>
      <c r="I25" s="3">
        <f t="shared" si="0"/>
        <v>130</v>
      </c>
      <c r="J25" s="8" t="s">
        <v>39</v>
      </c>
    </row>
    <row r="26" spans="2:10" ht="17" x14ac:dyDescent="0.2">
      <c r="B26" s="6">
        <v>12</v>
      </c>
      <c r="C26" s="7" t="s">
        <v>15</v>
      </c>
      <c r="D26" s="3" t="s">
        <v>33</v>
      </c>
      <c r="E26" s="3">
        <v>355</v>
      </c>
      <c r="F26" s="3">
        <f>2*35*1.5</f>
        <v>105</v>
      </c>
      <c r="G26" s="3">
        <f t="shared" ref="G26" si="6" xml:space="preserve"> 52*1</f>
        <v>52</v>
      </c>
      <c r="H26" s="3">
        <v>270</v>
      </c>
      <c r="I26" s="3">
        <f t="shared" si="0"/>
        <v>242</v>
      </c>
      <c r="J26" s="8" t="s">
        <v>43</v>
      </c>
    </row>
    <row r="27" spans="2:10" ht="17" x14ac:dyDescent="0.2">
      <c r="B27" s="6">
        <v>13</v>
      </c>
      <c r="C27" s="7" t="s">
        <v>18</v>
      </c>
      <c r="D27" s="3" t="s">
        <v>33</v>
      </c>
      <c r="E27" s="3">
        <v>30</v>
      </c>
      <c r="F27" s="3">
        <f>1*35*1.5</f>
        <v>52.5</v>
      </c>
      <c r="G27" s="14">
        <f xml:space="preserve"> (52*1)+(52/3)</f>
        <v>69.333333333333329</v>
      </c>
      <c r="H27" s="3">
        <f>270/2</f>
        <v>135</v>
      </c>
      <c r="I27" s="13">
        <f t="shared" si="0"/>
        <v>16.833333333333314</v>
      </c>
      <c r="J27" s="8" t="s">
        <v>42</v>
      </c>
    </row>
    <row r="28" spans="2:10" ht="17" x14ac:dyDescent="0.2">
      <c r="B28" s="6"/>
      <c r="C28" s="7" t="s">
        <v>44</v>
      </c>
      <c r="D28" s="3" t="s">
        <v>33</v>
      </c>
      <c r="E28" s="3">
        <v>0</v>
      </c>
      <c r="F28" s="3">
        <f xml:space="preserve"> 35*7</f>
        <v>245</v>
      </c>
      <c r="G28" s="3">
        <f xml:space="preserve"> 52*4</f>
        <v>208</v>
      </c>
      <c r="H28" s="3">
        <v>270</v>
      </c>
      <c r="I28" s="3">
        <f t="shared" si="0"/>
        <v>183</v>
      </c>
      <c r="J28" s="3"/>
    </row>
    <row r="29" spans="2:10" ht="19" customHeight="1" x14ac:dyDescent="0.2">
      <c r="B29" s="6">
        <v>14</v>
      </c>
      <c r="C29" s="7" t="s">
        <v>36</v>
      </c>
      <c r="D29" s="3" t="s">
        <v>32</v>
      </c>
      <c r="E29" s="11">
        <f>(4*16.5)+(4*1.5)</f>
        <v>72</v>
      </c>
      <c r="F29" s="3">
        <f>1*35*1.5</f>
        <v>52.5</v>
      </c>
      <c r="G29" s="3">
        <f xml:space="preserve"> 52*2</f>
        <v>104</v>
      </c>
      <c r="H29" s="3">
        <v>135</v>
      </c>
      <c r="I29" s="3">
        <f t="shared" si="0"/>
        <v>93.5</v>
      </c>
      <c r="J29" s="8" t="s">
        <v>38</v>
      </c>
    </row>
    <row r="30" spans="2:10" x14ac:dyDescent="0.2">
      <c r="B30" s="6"/>
      <c r="C30" s="5" t="s">
        <v>23</v>
      </c>
      <c r="D30" s="3"/>
      <c r="E30" s="3">
        <f>SUM(E11:E29)</f>
        <v>906.75</v>
      </c>
      <c r="F30" s="3">
        <f>SUM(F11:F29)</f>
        <v>1582.75</v>
      </c>
      <c r="G30" s="13">
        <f>SUM(G11:G29)</f>
        <v>1475.3333333333333</v>
      </c>
      <c r="H30" s="3">
        <f>SUM(H11:H29)</f>
        <v>3002.5</v>
      </c>
      <c r="I30" s="13">
        <f>(E30+F30+G30)-H30</f>
        <v>962.33333333333303</v>
      </c>
      <c r="J30" s="8"/>
    </row>
    <row r="31" spans="2:10" x14ac:dyDescent="0.2">
      <c r="B31" s="9"/>
    </row>
    <row r="32" spans="2:10" ht="18" x14ac:dyDescent="0.2">
      <c r="B32" s="10" t="s">
        <v>24</v>
      </c>
    </row>
    <row r="34" spans="3:3" x14ac:dyDescent="0.2">
      <c r="C34" t="s">
        <v>31</v>
      </c>
    </row>
  </sheetData>
  <mergeCells count="8">
    <mergeCell ref="A4:J4"/>
    <mergeCell ref="B7:B8"/>
    <mergeCell ref="C7:C8"/>
    <mergeCell ref="D7:D8"/>
    <mergeCell ref="E7:G7"/>
    <mergeCell ref="H7:H8"/>
    <mergeCell ref="I7:I8"/>
    <mergeCell ref="J7:J8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Nguyen Thi Giang An</cp:lastModifiedBy>
  <dcterms:created xsi:type="dcterms:W3CDTF">2017-05-11T00:58:24Z</dcterms:created>
  <dcterms:modified xsi:type="dcterms:W3CDTF">2024-08-23T09:00:21Z</dcterms:modified>
</cp:coreProperties>
</file>