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1"/>
  <workbookPr/>
  <mc:AlternateContent xmlns:mc="http://schemas.openxmlformats.org/markup-compatibility/2006">
    <mc:Choice Requires="x15">
      <x15ac:absPath xmlns:x15ac="http://schemas.microsoft.com/office/spreadsheetml/2010/11/ac" url="C:\Users\Administrator\Desktop\Kế_hoạch_năm_học\"/>
    </mc:Choice>
  </mc:AlternateContent>
  <xr:revisionPtr revIDLastSave="0" documentId="11_0BB82EF5FE61623A892FA6B64C3F8159CCE7065C" xr6:coauthVersionLast="47" xr6:coauthVersionMax="47" xr10:uidLastSave="{00000000-0000-0000-0000-000000000000}"/>
  <bookViews>
    <workbookView xWindow="0" yWindow="0" windowWidth="20490" windowHeight="7755" tabRatio="898" firstSheet="14" activeTab="14" xr2:uid="{00000000-000D-0000-FFFF-FFFF00000000}"/>
  </bookViews>
  <sheets>
    <sheet name="Bieu1" sheetId="1" r:id="rId1"/>
    <sheet name="Bieu2 (2020-2021)" sheetId="3" r:id="rId2"/>
    <sheet name="Biểu 2A" sheetId="4" state="hidden" r:id="rId3"/>
    <sheet name="Bieu3" sheetId="5" r:id="rId4"/>
    <sheet name="Bieu4" sheetId="6" r:id="rId5"/>
    <sheet name="Bieu5" sheetId="7" r:id="rId6"/>
    <sheet name="Bieu6" sheetId="8" r:id="rId7"/>
    <sheet name="Bieu 7 NCKH" sheetId="9" r:id="rId8"/>
    <sheet name="Bieu 7b-xuat ban" sheetId="10" r:id="rId9"/>
    <sheet name="Bieu 8" sheetId="11" r:id="rId10"/>
    <sheet name="Bieu 9" sheetId="12" r:id="rId11"/>
    <sheet name="Bieu 10" sheetId="13" r:id="rId12"/>
    <sheet name="Bieu11" sheetId="14" r:id="rId13"/>
    <sheet name="Bieu 12" sheetId="15" r:id="rId14"/>
    <sheet name="thống kê CB Khoa" sheetId="16" r:id="rId15"/>
  </sheets>
  <definedNames>
    <definedName name="_xlnm.Print_Titles" localSheetId="11">'Bieu 10'!$6:$6</definedName>
    <definedName name="_xlnm.Print_Titles" localSheetId="0">Bieu1!$5:$6</definedName>
    <definedName name="_xlnm.Print_Titles" localSheetId="1">'Bieu2 (2020-2021)'!$5:$7</definedName>
    <definedName name="_xlnm.Print_Titles" localSheetId="3">Bieu3!$5:$7</definedName>
    <definedName name="_xlnm.Print_Titles" localSheetId="5">Bieu5!$5:$5</definedName>
    <definedName name="_xlnm.Print_Titles" localSheetId="6">Bieu6!$5:$5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 roundtripDataSignature="AMtx7mgMwuCjPi0BwrG+jlxxgqo3CCHLcw=="/>
    </ext>
  </extLst>
</workbook>
</file>

<file path=xl/calcChain.xml><?xml version="1.0" encoding="utf-8"?>
<calcChain xmlns="http://schemas.openxmlformats.org/spreadsheetml/2006/main">
  <c r="D11" i="9" l="1"/>
  <c r="H18" i="6"/>
  <c r="H14" i="6" l="1"/>
  <c r="F15" i="13"/>
  <c r="D21" i="5" l="1"/>
  <c r="L21" i="5"/>
  <c r="I218" i="3"/>
  <c r="H21" i="5" l="1"/>
  <c r="J505" i="3"/>
  <c r="G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E12" i="16"/>
  <c r="E11" i="16"/>
  <c r="E10" i="16"/>
  <c r="E9" i="16"/>
  <c r="E8" i="16"/>
  <c r="E7" i="16"/>
  <c r="E43" i="15"/>
  <c r="D43" i="15"/>
  <c r="C43" i="15"/>
  <c r="F42" i="15"/>
  <c r="F41" i="15"/>
  <c r="F40" i="15"/>
  <c r="F39" i="15"/>
  <c r="F38" i="15"/>
  <c r="F37" i="15"/>
  <c r="F36" i="15"/>
  <c r="F35" i="15"/>
  <c r="F34" i="15"/>
  <c r="F33" i="15"/>
  <c r="F32" i="15"/>
  <c r="F31" i="15"/>
  <c r="F30" i="15"/>
  <c r="F29" i="15"/>
  <c r="F28" i="15"/>
  <c r="F27" i="15"/>
  <c r="F26" i="15"/>
  <c r="F25" i="15"/>
  <c r="F24" i="15"/>
  <c r="F23" i="15"/>
  <c r="F22" i="15"/>
  <c r="F21" i="15"/>
  <c r="F20" i="15"/>
  <c r="F19" i="15"/>
  <c r="F18" i="15"/>
  <c r="F17" i="15"/>
  <c r="F16" i="15"/>
  <c r="F15" i="15"/>
  <c r="F14" i="15"/>
  <c r="F13" i="15"/>
  <c r="F12" i="15"/>
  <c r="F11" i="15"/>
  <c r="F10" i="15"/>
  <c r="F9" i="15"/>
  <c r="F8" i="15"/>
  <c r="F7" i="15"/>
  <c r="F6" i="15"/>
  <c r="F5" i="15"/>
  <c r="C20" i="13"/>
  <c r="C18" i="13"/>
  <c r="C9" i="13"/>
  <c r="E29" i="12"/>
  <c r="E28" i="12"/>
  <c r="E27" i="12"/>
  <c r="E21" i="12"/>
  <c r="E18" i="12"/>
  <c r="E16" i="12"/>
  <c r="E15" i="12"/>
  <c r="E12" i="12"/>
  <c r="F18" i="11"/>
  <c r="F17" i="11"/>
  <c r="F16" i="11"/>
  <c r="F12" i="11"/>
  <c r="F11" i="11"/>
  <c r="F10" i="11"/>
  <c r="F9" i="11"/>
  <c r="F8" i="11"/>
  <c r="D17" i="9"/>
  <c r="E20" i="7"/>
  <c r="E18" i="7"/>
  <c r="E17" i="7"/>
  <c r="E16" i="7"/>
  <c r="E15" i="7"/>
  <c r="E14" i="7"/>
  <c r="E13" i="7"/>
  <c r="E12" i="7"/>
  <c r="E10" i="7"/>
  <c r="E9" i="7"/>
  <c r="E8" i="7" s="1"/>
  <c r="C17" i="13" s="1"/>
  <c r="H12" i="6"/>
  <c r="H10" i="6" s="1"/>
  <c r="H8" i="6"/>
  <c r="K66" i="5"/>
  <c r="J66" i="5"/>
  <c r="N66" i="5" s="1"/>
  <c r="I66" i="5"/>
  <c r="M66" i="5" s="1"/>
  <c r="D66" i="5"/>
  <c r="K65" i="5"/>
  <c r="O65" i="5" s="1"/>
  <c r="J65" i="5"/>
  <c r="N65" i="5" s="1"/>
  <c r="I65" i="5"/>
  <c r="H65" i="5" s="1"/>
  <c r="D65" i="5"/>
  <c r="K64" i="5"/>
  <c r="O64" i="5" s="1"/>
  <c r="J64" i="5"/>
  <c r="N64" i="5" s="1"/>
  <c r="I64" i="5"/>
  <c r="M64" i="5" s="1"/>
  <c r="D64" i="5"/>
  <c r="K63" i="5"/>
  <c r="O63" i="5" s="1"/>
  <c r="J63" i="5"/>
  <c r="N63" i="5" s="1"/>
  <c r="I63" i="5"/>
  <c r="M63" i="5" s="1"/>
  <c r="D63" i="5"/>
  <c r="K62" i="5"/>
  <c r="O62" i="5" s="1"/>
  <c r="J62" i="5"/>
  <c r="I62" i="5"/>
  <c r="M62" i="5" s="1"/>
  <c r="D62" i="5"/>
  <c r="K61" i="5"/>
  <c r="O61" i="5" s="1"/>
  <c r="J61" i="5"/>
  <c r="N61" i="5" s="1"/>
  <c r="I61" i="5"/>
  <c r="D61" i="5"/>
  <c r="K60" i="5"/>
  <c r="O60" i="5" s="1"/>
  <c r="J60" i="5"/>
  <c r="N60" i="5" s="1"/>
  <c r="I60" i="5"/>
  <c r="D60" i="5"/>
  <c r="K59" i="5"/>
  <c r="O59" i="5" s="1"/>
  <c r="J59" i="5"/>
  <c r="N59" i="5" s="1"/>
  <c r="I59" i="5"/>
  <c r="M59" i="5" s="1"/>
  <c r="D59" i="5"/>
  <c r="K58" i="5"/>
  <c r="J58" i="5"/>
  <c r="N58" i="5" s="1"/>
  <c r="I58" i="5"/>
  <c r="M58" i="5" s="1"/>
  <c r="D58" i="5"/>
  <c r="K57" i="5"/>
  <c r="O57" i="5" s="1"/>
  <c r="J57" i="5"/>
  <c r="N57" i="5" s="1"/>
  <c r="I57" i="5"/>
  <c r="D57" i="5"/>
  <c r="G56" i="5"/>
  <c r="F56" i="5"/>
  <c r="E56" i="5"/>
  <c r="L55" i="5"/>
  <c r="J55" i="5"/>
  <c r="I55" i="5"/>
  <c r="D55" i="5"/>
  <c r="L54" i="5"/>
  <c r="J54" i="5"/>
  <c r="I54" i="5"/>
  <c r="D54" i="5"/>
  <c r="L53" i="5"/>
  <c r="J53" i="5"/>
  <c r="I53" i="5"/>
  <c r="D53" i="5"/>
  <c r="L52" i="5"/>
  <c r="J52" i="5"/>
  <c r="I52" i="5"/>
  <c r="D52" i="5"/>
  <c r="L51" i="5"/>
  <c r="J51" i="5"/>
  <c r="I51" i="5"/>
  <c r="D51" i="5"/>
  <c r="L50" i="5"/>
  <c r="J50" i="5"/>
  <c r="I50" i="5"/>
  <c r="H50" i="5"/>
  <c r="D50" i="5"/>
  <c r="O49" i="5"/>
  <c r="P305" i="3" s="1"/>
  <c r="N49" i="5"/>
  <c r="M49" i="5"/>
  <c r="K49" i="5"/>
  <c r="G49" i="5"/>
  <c r="F49" i="5"/>
  <c r="E49" i="5"/>
  <c r="L305" i="3" s="1"/>
  <c r="D49" i="5"/>
  <c r="K48" i="5"/>
  <c r="K40" i="5" s="1"/>
  <c r="J48" i="5"/>
  <c r="N48" i="5" s="1"/>
  <c r="D48" i="5"/>
  <c r="I48" i="5" s="1"/>
  <c r="M48" i="5" s="1"/>
  <c r="O47" i="5"/>
  <c r="J47" i="5"/>
  <c r="N47" i="5" s="1"/>
  <c r="I47" i="5"/>
  <c r="M47" i="5" s="1"/>
  <c r="L47" i="5" s="1"/>
  <c r="D47" i="5"/>
  <c r="O46" i="5"/>
  <c r="N46" i="5"/>
  <c r="M46" i="5"/>
  <c r="H46" i="5"/>
  <c r="D46" i="5"/>
  <c r="O45" i="5"/>
  <c r="N45" i="5"/>
  <c r="M45" i="5"/>
  <c r="H45" i="5"/>
  <c r="D45" i="5"/>
  <c r="O44" i="5"/>
  <c r="N44" i="5"/>
  <c r="M44" i="5"/>
  <c r="H44" i="5"/>
  <c r="D44" i="5"/>
  <c r="O43" i="5"/>
  <c r="J43" i="5"/>
  <c r="N43" i="5" s="1"/>
  <c r="I43" i="5"/>
  <c r="H43" i="5" s="1"/>
  <c r="D43" i="5"/>
  <c r="O42" i="5"/>
  <c r="N42" i="5"/>
  <c r="M42" i="5"/>
  <c r="H42" i="5"/>
  <c r="D42" i="5"/>
  <c r="O41" i="5"/>
  <c r="J41" i="5"/>
  <c r="I41" i="5"/>
  <c r="M41" i="5" s="1"/>
  <c r="D41" i="5"/>
  <c r="G40" i="5"/>
  <c r="F40" i="5"/>
  <c r="E40" i="5"/>
  <c r="L214" i="3" s="1"/>
  <c r="O39" i="5"/>
  <c r="N39" i="5"/>
  <c r="M39" i="5"/>
  <c r="H39" i="5"/>
  <c r="D39" i="5"/>
  <c r="O38" i="5"/>
  <c r="N38" i="5"/>
  <c r="M38" i="5"/>
  <c r="H38" i="5"/>
  <c r="D38" i="5"/>
  <c r="K37" i="5"/>
  <c r="O37" i="5" s="1"/>
  <c r="J37" i="5"/>
  <c r="N37" i="5" s="1"/>
  <c r="I37" i="5"/>
  <c r="D37" i="5"/>
  <c r="O36" i="5"/>
  <c r="N36" i="5"/>
  <c r="M36" i="5"/>
  <c r="H36" i="5"/>
  <c r="D36" i="5"/>
  <c r="O35" i="5"/>
  <c r="J35" i="5"/>
  <c r="N35" i="5" s="1"/>
  <c r="I35" i="5"/>
  <c r="M35" i="5" s="1"/>
  <c r="D35" i="5"/>
  <c r="O34" i="5"/>
  <c r="N34" i="5"/>
  <c r="M34" i="5"/>
  <c r="H34" i="5"/>
  <c r="D34" i="5"/>
  <c r="O33" i="5"/>
  <c r="N33" i="5"/>
  <c r="M33" i="5"/>
  <c r="H33" i="5"/>
  <c r="D33" i="5"/>
  <c r="O32" i="5"/>
  <c r="N32" i="5"/>
  <c r="M32" i="5"/>
  <c r="H32" i="5"/>
  <c r="D32" i="5"/>
  <c r="O31" i="5"/>
  <c r="N31" i="5"/>
  <c r="M31" i="5"/>
  <c r="H31" i="5"/>
  <c r="D31" i="5"/>
  <c r="M30" i="5"/>
  <c r="K30" i="5"/>
  <c r="O30" i="5" s="1"/>
  <c r="J30" i="5"/>
  <c r="D30" i="5"/>
  <c r="O29" i="5"/>
  <c r="J29" i="5"/>
  <c r="N29" i="5" s="1"/>
  <c r="I29" i="5"/>
  <c r="D29" i="5"/>
  <c r="O28" i="5"/>
  <c r="N28" i="5"/>
  <c r="M28" i="5"/>
  <c r="H28" i="5"/>
  <c r="D28" i="5"/>
  <c r="O27" i="5"/>
  <c r="N27" i="5"/>
  <c r="M27" i="5"/>
  <c r="H27" i="5"/>
  <c r="D27" i="5"/>
  <c r="O26" i="5"/>
  <c r="N26" i="5"/>
  <c r="M26" i="5"/>
  <c r="H26" i="5"/>
  <c r="D26" i="5"/>
  <c r="O25" i="5"/>
  <c r="J25" i="5"/>
  <c r="I25" i="5"/>
  <c r="M25" i="5" s="1"/>
  <c r="D25" i="5"/>
  <c r="N24" i="5"/>
  <c r="K24" i="5"/>
  <c r="O24" i="5" s="1"/>
  <c r="I24" i="5"/>
  <c r="D24" i="5"/>
  <c r="G23" i="5"/>
  <c r="F23" i="5"/>
  <c r="E23" i="5"/>
  <c r="L104" i="3" s="1"/>
  <c r="O22" i="5"/>
  <c r="N22" i="5"/>
  <c r="M22" i="5"/>
  <c r="H22" i="5"/>
  <c r="L22" i="5" s="1"/>
  <c r="O20" i="5"/>
  <c r="N20" i="5"/>
  <c r="M20" i="5"/>
  <c r="H20" i="5"/>
  <c r="L20" i="5" s="1"/>
  <c r="O19" i="5"/>
  <c r="N19" i="5"/>
  <c r="M19" i="5"/>
  <c r="H19" i="5"/>
  <c r="L19" i="5" s="1"/>
  <c r="O18" i="5"/>
  <c r="N18" i="5"/>
  <c r="M18" i="5"/>
  <c r="H18" i="5"/>
  <c r="L18" i="5" s="1"/>
  <c r="O17" i="5"/>
  <c r="N17" i="5"/>
  <c r="M17" i="5"/>
  <c r="H17" i="5"/>
  <c r="L17" i="5" s="1"/>
  <c r="O16" i="5"/>
  <c r="N16" i="5"/>
  <c r="M16" i="5"/>
  <c r="H16" i="5"/>
  <c r="O15" i="5"/>
  <c r="J15" i="5"/>
  <c r="I15" i="5"/>
  <c r="M15" i="5" s="1"/>
  <c r="G14" i="5"/>
  <c r="F14" i="5"/>
  <c r="E14" i="5"/>
  <c r="L8" i="3" s="1"/>
  <c r="D14" i="5"/>
  <c r="H16" i="4"/>
  <c r="I16" i="4" s="1"/>
  <c r="I15" i="4"/>
  <c r="I14" i="4"/>
  <c r="I13" i="4"/>
  <c r="I12" i="4"/>
  <c r="H11" i="4"/>
  <c r="I11" i="4" s="1"/>
  <c r="I10" i="4"/>
  <c r="Q522" i="3"/>
  <c r="P522" i="3"/>
  <c r="P519" i="3" s="1"/>
  <c r="O522" i="3"/>
  <c r="O519" i="3" s="1"/>
  <c r="N522" i="3"/>
  <c r="N519" i="3" s="1"/>
  <c r="M522" i="3"/>
  <c r="M519" i="3" s="1"/>
  <c r="L522" i="3"/>
  <c r="L519" i="3" s="1"/>
  <c r="K522" i="3"/>
  <c r="K519" i="3" s="1"/>
  <c r="J522" i="3"/>
  <c r="J519" i="3" s="1"/>
  <c r="Q518" i="3"/>
  <c r="P518" i="3"/>
  <c r="O518" i="3"/>
  <c r="N518" i="3"/>
  <c r="M518" i="3"/>
  <c r="L518" i="3"/>
  <c r="K518" i="3"/>
  <c r="J518" i="3"/>
  <c r="Q517" i="3"/>
  <c r="P517" i="3"/>
  <c r="O517" i="3"/>
  <c r="N517" i="3"/>
  <c r="M517" i="3"/>
  <c r="L517" i="3"/>
  <c r="K517" i="3"/>
  <c r="J517" i="3"/>
  <c r="Q516" i="3"/>
  <c r="P516" i="3"/>
  <c r="O516" i="3"/>
  <c r="N516" i="3"/>
  <c r="M516" i="3"/>
  <c r="L516" i="3"/>
  <c r="K516" i="3"/>
  <c r="J516" i="3"/>
  <c r="Q515" i="3"/>
  <c r="P515" i="3"/>
  <c r="O515" i="3"/>
  <c r="N515" i="3"/>
  <c r="M515" i="3"/>
  <c r="L515" i="3"/>
  <c r="K515" i="3"/>
  <c r="J515" i="3"/>
  <c r="Q514" i="3"/>
  <c r="P514" i="3"/>
  <c r="O514" i="3"/>
  <c r="N514" i="3"/>
  <c r="M514" i="3"/>
  <c r="L514" i="3"/>
  <c r="K514" i="3"/>
  <c r="J514" i="3"/>
  <c r="I514" i="3"/>
  <c r="G514" i="3"/>
  <c r="E514" i="3"/>
  <c r="D514" i="3"/>
  <c r="C514" i="3"/>
  <c r="Q512" i="3"/>
  <c r="P512" i="3"/>
  <c r="O512" i="3"/>
  <c r="N512" i="3"/>
  <c r="M512" i="3"/>
  <c r="L512" i="3"/>
  <c r="K512" i="3"/>
  <c r="J512" i="3"/>
  <c r="Q511" i="3"/>
  <c r="P511" i="3"/>
  <c r="O511" i="3"/>
  <c r="N511" i="3"/>
  <c r="M511" i="3"/>
  <c r="L511" i="3"/>
  <c r="K511" i="3"/>
  <c r="Q510" i="3"/>
  <c r="P510" i="3"/>
  <c r="O510" i="3"/>
  <c r="N510" i="3"/>
  <c r="M510" i="3"/>
  <c r="L510" i="3"/>
  <c r="K510" i="3"/>
  <c r="J510" i="3"/>
  <c r="Q509" i="3"/>
  <c r="P509" i="3"/>
  <c r="O509" i="3"/>
  <c r="N509" i="3"/>
  <c r="M509" i="3"/>
  <c r="L509" i="3"/>
  <c r="K509" i="3"/>
  <c r="J509" i="3"/>
  <c r="Q508" i="3"/>
  <c r="P508" i="3"/>
  <c r="O508" i="3"/>
  <c r="N508" i="3"/>
  <c r="M508" i="3"/>
  <c r="L508" i="3"/>
  <c r="K508" i="3"/>
  <c r="J508" i="3"/>
  <c r="Q506" i="3"/>
  <c r="P506" i="3"/>
  <c r="O506" i="3"/>
  <c r="N506" i="3"/>
  <c r="M506" i="3"/>
  <c r="L506" i="3"/>
  <c r="K506" i="3"/>
  <c r="J506" i="3"/>
  <c r="Q505" i="3"/>
  <c r="P505" i="3"/>
  <c r="O505" i="3"/>
  <c r="N505" i="3"/>
  <c r="M505" i="3"/>
  <c r="L505" i="3"/>
  <c r="K505" i="3"/>
  <c r="Q504" i="3"/>
  <c r="P504" i="3"/>
  <c r="O504" i="3"/>
  <c r="N504" i="3"/>
  <c r="M504" i="3"/>
  <c r="L504" i="3"/>
  <c r="K504" i="3"/>
  <c r="J504" i="3"/>
  <c r="Q503" i="3"/>
  <c r="P503" i="3"/>
  <c r="O503" i="3"/>
  <c r="N503" i="3"/>
  <c r="M503" i="3"/>
  <c r="L503" i="3"/>
  <c r="K503" i="3"/>
  <c r="J503" i="3"/>
  <c r="Q502" i="3"/>
  <c r="P502" i="3"/>
  <c r="O502" i="3"/>
  <c r="N502" i="3"/>
  <c r="M502" i="3"/>
  <c r="L502" i="3"/>
  <c r="K502" i="3"/>
  <c r="J502" i="3"/>
  <c r="Q500" i="3"/>
  <c r="I499" i="3"/>
  <c r="F499" i="3" s="1"/>
  <c r="H499" i="3"/>
  <c r="I498" i="3"/>
  <c r="F498" i="3" s="1"/>
  <c r="H498" i="3"/>
  <c r="I497" i="3"/>
  <c r="F497" i="3" s="1"/>
  <c r="H497" i="3"/>
  <c r="I496" i="3"/>
  <c r="F496" i="3" s="1"/>
  <c r="H496" i="3"/>
  <c r="I495" i="3"/>
  <c r="F495" i="3" s="1"/>
  <c r="H495" i="3"/>
  <c r="I494" i="3"/>
  <c r="H494" i="3"/>
  <c r="G493" i="3"/>
  <c r="G522" i="3" s="1"/>
  <c r="G519" i="3" s="1"/>
  <c r="E493" i="3"/>
  <c r="E522" i="3" s="1"/>
  <c r="E519" i="3" s="1"/>
  <c r="D493" i="3"/>
  <c r="D522" i="3" s="1"/>
  <c r="D519" i="3" s="1"/>
  <c r="C493" i="3"/>
  <c r="C522" i="3" s="1"/>
  <c r="C519" i="3" s="1"/>
  <c r="H492" i="3"/>
  <c r="H491" i="3"/>
  <c r="H490" i="3"/>
  <c r="H489" i="3"/>
  <c r="H488" i="3"/>
  <c r="H487" i="3"/>
  <c r="H486" i="3"/>
  <c r="H485" i="3"/>
  <c r="H484" i="3"/>
  <c r="H483" i="3"/>
  <c r="G482" i="3"/>
  <c r="F482" i="3"/>
  <c r="E482" i="3"/>
  <c r="D482" i="3"/>
  <c r="C482" i="3"/>
  <c r="H480" i="3"/>
  <c r="G480" i="3"/>
  <c r="F480" i="3"/>
  <c r="E480" i="3"/>
  <c r="D480" i="3"/>
  <c r="C480" i="3"/>
  <c r="I479" i="3"/>
  <c r="F479" i="3" s="1"/>
  <c r="H479" i="3"/>
  <c r="I478" i="3"/>
  <c r="F478" i="3" s="1"/>
  <c r="H478" i="3"/>
  <c r="I477" i="3"/>
  <c r="F477" i="3" s="1"/>
  <c r="H477" i="3"/>
  <c r="I476" i="3"/>
  <c r="F476" i="3" s="1"/>
  <c r="H476" i="3"/>
  <c r="I475" i="3"/>
  <c r="F475" i="3" s="1"/>
  <c r="H475" i="3"/>
  <c r="I474" i="3"/>
  <c r="F474" i="3" s="1"/>
  <c r="H474" i="3"/>
  <c r="I473" i="3"/>
  <c r="F473" i="3" s="1"/>
  <c r="H473" i="3"/>
  <c r="I472" i="3"/>
  <c r="F472" i="3" s="1"/>
  <c r="H472" i="3"/>
  <c r="I471" i="3"/>
  <c r="F471" i="3" s="1"/>
  <c r="H471" i="3"/>
  <c r="I470" i="3"/>
  <c r="F470" i="3" s="1"/>
  <c r="H470" i="3"/>
  <c r="I469" i="3"/>
  <c r="F469" i="3" s="1"/>
  <c r="H469" i="3"/>
  <c r="I468" i="3"/>
  <c r="F468" i="3" s="1"/>
  <c r="H468" i="3"/>
  <c r="I467" i="3"/>
  <c r="F467" i="3" s="1"/>
  <c r="H467" i="3"/>
  <c r="I466" i="3"/>
  <c r="F466" i="3" s="1"/>
  <c r="H466" i="3"/>
  <c r="I465" i="3"/>
  <c r="F465" i="3" s="1"/>
  <c r="H465" i="3"/>
  <c r="I464" i="3"/>
  <c r="F464" i="3" s="1"/>
  <c r="H464" i="3"/>
  <c r="I463" i="3"/>
  <c r="F463" i="3" s="1"/>
  <c r="H463" i="3"/>
  <c r="I462" i="3"/>
  <c r="F462" i="3" s="1"/>
  <c r="H462" i="3"/>
  <c r="I461" i="3"/>
  <c r="F461" i="3" s="1"/>
  <c r="H461" i="3"/>
  <c r="I460" i="3"/>
  <c r="F460" i="3" s="1"/>
  <c r="H460" i="3"/>
  <c r="I459" i="3"/>
  <c r="F459" i="3" s="1"/>
  <c r="H459" i="3"/>
  <c r="I458" i="3"/>
  <c r="F458" i="3" s="1"/>
  <c r="H458" i="3"/>
  <c r="I457" i="3"/>
  <c r="H457" i="3"/>
  <c r="I456" i="3"/>
  <c r="F456" i="3" s="1"/>
  <c r="H456" i="3"/>
  <c r="G455" i="3"/>
  <c r="G454" i="3" s="1"/>
  <c r="E455" i="3"/>
  <c r="E454" i="3" s="1"/>
  <c r="D455" i="3"/>
  <c r="C455" i="3"/>
  <c r="H452" i="3"/>
  <c r="H451" i="3"/>
  <c r="H450" i="3"/>
  <c r="H449" i="3"/>
  <c r="H448" i="3"/>
  <c r="I447" i="3"/>
  <c r="F447" i="3" s="1"/>
  <c r="H447" i="3"/>
  <c r="I446" i="3"/>
  <c r="F446" i="3" s="1"/>
  <c r="H446" i="3"/>
  <c r="I445" i="3"/>
  <c r="F445" i="3" s="1"/>
  <c r="H445" i="3"/>
  <c r="I444" i="3"/>
  <c r="F444" i="3" s="1"/>
  <c r="H444" i="3"/>
  <c r="I443" i="3"/>
  <c r="F443" i="3" s="1"/>
  <c r="H443" i="3"/>
  <c r="I442" i="3"/>
  <c r="F442" i="3" s="1"/>
  <c r="H442" i="3"/>
  <c r="I441" i="3"/>
  <c r="F441" i="3" s="1"/>
  <c r="H441" i="3"/>
  <c r="I440" i="3"/>
  <c r="F440" i="3" s="1"/>
  <c r="H440" i="3"/>
  <c r="I439" i="3"/>
  <c r="F439" i="3" s="1"/>
  <c r="H439" i="3"/>
  <c r="I438" i="3"/>
  <c r="F438" i="3" s="1"/>
  <c r="H438" i="3"/>
  <c r="I437" i="3"/>
  <c r="F437" i="3" s="1"/>
  <c r="H437" i="3"/>
  <c r="I436" i="3"/>
  <c r="F436" i="3" s="1"/>
  <c r="H436" i="3"/>
  <c r="I435" i="3"/>
  <c r="F435" i="3" s="1"/>
  <c r="H435" i="3"/>
  <c r="I434" i="3"/>
  <c r="H434" i="3"/>
  <c r="I433" i="3"/>
  <c r="F433" i="3" s="1"/>
  <c r="H433" i="3"/>
  <c r="G432" i="3"/>
  <c r="G431" i="3" s="1"/>
  <c r="G512" i="3" s="1"/>
  <c r="E432" i="3"/>
  <c r="E431" i="3" s="1"/>
  <c r="E512" i="3" s="1"/>
  <c r="D432" i="3"/>
  <c r="D431" i="3" s="1"/>
  <c r="D512" i="3" s="1"/>
  <c r="C432" i="3"/>
  <c r="C431" i="3" s="1"/>
  <c r="C512" i="3" s="1"/>
  <c r="H430" i="3"/>
  <c r="H429" i="3"/>
  <c r="H428" i="3"/>
  <c r="H427" i="3"/>
  <c r="H426" i="3"/>
  <c r="H425" i="3"/>
  <c r="H424" i="3"/>
  <c r="H423" i="3"/>
  <c r="H422" i="3"/>
  <c r="H421" i="3"/>
  <c r="H420" i="3"/>
  <c r="I419" i="3"/>
  <c r="H419" i="3"/>
  <c r="I418" i="3"/>
  <c r="H418" i="3"/>
  <c r="I417" i="3"/>
  <c r="H417" i="3"/>
  <c r="I416" i="3"/>
  <c r="H416" i="3"/>
  <c r="G415" i="3"/>
  <c r="F415" i="3"/>
  <c r="E415" i="3"/>
  <c r="D415" i="3"/>
  <c r="C415" i="3"/>
  <c r="I414" i="3"/>
  <c r="F414" i="3" s="1"/>
  <c r="H414" i="3"/>
  <c r="I413" i="3"/>
  <c r="F413" i="3" s="1"/>
  <c r="H413" i="3"/>
  <c r="I412" i="3"/>
  <c r="F412" i="3" s="1"/>
  <c r="H412" i="3"/>
  <c r="I411" i="3"/>
  <c r="F411" i="3" s="1"/>
  <c r="H411" i="3"/>
  <c r="I410" i="3"/>
  <c r="F410" i="3" s="1"/>
  <c r="H410" i="3"/>
  <c r="I409" i="3"/>
  <c r="F409" i="3" s="1"/>
  <c r="H409" i="3"/>
  <c r="I408" i="3"/>
  <c r="F408" i="3" s="1"/>
  <c r="H408" i="3"/>
  <c r="I407" i="3"/>
  <c r="F407" i="3" s="1"/>
  <c r="H407" i="3"/>
  <c r="I406" i="3"/>
  <c r="F406" i="3" s="1"/>
  <c r="H406" i="3"/>
  <c r="I405" i="3"/>
  <c r="F405" i="3" s="1"/>
  <c r="H405" i="3"/>
  <c r="I404" i="3"/>
  <c r="F404" i="3" s="1"/>
  <c r="H404" i="3"/>
  <c r="I403" i="3"/>
  <c r="F403" i="3" s="1"/>
  <c r="H403" i="3"/>
  <c r="I402" i="3"/>
  <c r="F402" i="3" s="1"/>
  <c r="H402" i="3"/>
  <c r="I401" i="3"/>
  <c r="F401" i="3" s="1"/>
  <c r="H401" i="3"/>
  <c r="I400" i="3"/>
  <c r="F400" i="3" s="1"/>
  <c r="H400" i="3"/>
  <c r="I399" i="3"/>
  <c r="F399" i="3" s="1"/>
  <c r="H399" i="3"/>
  <c r="I398" i="3"/>
  <c r="F398" i="3" s="1"/>
  <c r="H398" i="3"/>
  <c r="I397" i="3"/>
  <c r="F397" i="3" s="1"/>
  <c r="H397" i="3"/>
  <c r="I396" i="3"/>
  <c r="F396" i="3" s="1"/>
  <c r="H396" i="3"/>
  <c r="I395" i="3"/>
  <c r="F395" i="3" s="1"/>
  <c r="H395" i="3"/>
  <c r="I394" i="3"/>
  <c r="F394" i="3" s="1"/>
  <c r="H394" i="3"/>
  <c r="I393" i="3"/>
  <c r="F393" i="3" s="1"/>
  <c r="H393" i="3"/>
  <c r="I392" i="3"/>
  <c r="F392" i="3" s="1"/>
  <c r="H392" i="3"/>
  <c r="I391" i="3"/>
  <c r="F391" i="3" s="1"/>
  <c r="H391" i="3"/>
  <c r="I390" i="3"/>
  <c r="F390" i="3" s="1"/>
  <c r="H390" i="3"/>
  <c r="I389" i="3"/>
  <c r="F389" i="3" s="1"/>
  <c r="H389" i="3"/>
  <c r="I388" i="3"/>
  <c r="F388" i="3" s="1"/>
  <c r="H388" i="3"/>
  <c r="I387" i="3"/>
  <c r="F387" i="3" s="1"/>
  <c r="H387" i="3"/>
  <c r="I386" i="3"/>
  <c r="F386" i="3" s="1"/>
  <c r="H386" i="3"/>
  <c r="I385" i="3"/>
  <c r="F385" i="3" s="1"/>
  <c r="H385" i="3"/>
  <c r="I384" i="3"/>
  <c r="F384" i="3" s="1"/>
  <c r="H384" i="3"/>
  <c r="I383" i="3"/>
  <c r="F383" i="3" s="1"/>
  <c r="H383" i="3"/>
  <c r="I382" i="3"/>
  <c r="F382" i="3" s="1"/>
  <c r="H382" i="3"/>
  <c r="I381" i="3"/>
  <c r="F381" i="3" s="1"/>
  <c r="H381" i="3"/>
  <c r="I380" i="3"/>
  <c r="F380" i="3" s="1"/>
  <c r="H380" i="3"/>
  <c r="I379" i="3"/>
  <c r="F379" i="3" s="1"/>
  <c r="H379" i="3"/>
  <c r="I378" i="3"/>
  <c r="F378" i="3" s="1"/>
  <c r="H378" i="3"/>
  <c r="I377" i="3"/>
  <c r="F377" i="3" s="1"/>
  <c r="H377" i="3"/>
  <c r="I376" i="3"/>
  <c r="F376" i="3" s="1"/>
  <c r="H376" i="3"/>
  <c r="I375" i="3"/>
  <c r="F375" i="3" s="1"/>
  <c r="H375" i="3"/>
  <c r="I374" i="3"/>
  <c r="F374" i="3" s="1"/>
  <c r="H374" i="3"/>
  <c r="I373" i="3"/>
  <c r="F373" i="3" s="1"/>
  <c r="H373" i="3"/>
  <c r="I372" i="3"/>
  <c r="F372" i="3" s="1"/>
  <c r="H372" i="3"/>
  <c r="I371" i="3"/>
  <c r="F371" i="3" s="1"/>
  <c r="H371" i="3"/>
  <c r="I370" i="3"/>
  <c r="F370" i="3" s="1"/>
  <c r="H370" i="3"/>
  <c r="I369" i="3"/>
  <c r="F369" i="3" s="1"/>
  <c r="H369" i="3"/>
  <c r="I368" i="3"/>
  <c r="F368" i="3" s="1"/>
  <c r="H368" i="3"/>
  <c r="I367" i="3"/>
  <c r="F367" i="3" s="1"/>
  <c r="H367" i="3"/>
  <c r="I366" i="3"/>
  <c r="F366" i="3" s="1"/>
  <c r="H366" i="3"/>
  <c r="I365" i="3"/>
  <c r="H365" i="3"/>
  <c r="G364" i="3"/>
  <c r="E364" i="3"/>
  <c r="D364" i="3"/>
  <c r="C364" i="3"/>
  <c r="L361" i="3"/>
  <c r="I360" i="3"/>
  <c r="F360" i="3" s="1"/>
  <c r="H360" i="3"/>
  <c r="I359" i="3"/>
  <c r="F359" i="3" s="1"/>
  <c r="H359" i="3"/>
  <c r="I358" i="3"/>
  <c r="F358" i="3" s="1"/>
  <c r="H358" i="3"/>
  <c r="I357" i="3"/>
  <c r="F357" i="3" s="1"/>
  <c r="H357" i="3"/>
  <c r="I356" i="3"/>
  <c r="F356" i="3" s="1"/>
  <c r="H356" i="3"/>
  <c r="E355" i="3"/>
  <c r="D355" i="3"/>
  <c r="C355" i="3"/>
  <c r="H354" i="3"/>
  <c r="F354" i="3"/>
  <c r="H353" i="3"/>
  <c r="F353" i="3"/>
  <c r="H352" i="3"/>
  <c r="H514" i="3" s="1"/>
  <c r="F352" i="3"/>
  <c r="F514" i="3" s="1"/>
  <c r="H351" i="3"/>
  <c r="F351" i="3"/>
  <c r="H350" i="3"/>
  <c r="F350" i="3"/>
  <c r="H349" i="3"/>
  <c r="F349" i="3"/>
  <c r="H348" i="3"/>
  <c r="F348" i="3"/>
  <c r="I347" i="3"/>
  <c r="H347" i="3"/>
  <c r="H346" i="3" s="1"/>
  <c r="G346" i="3"/>
  <c r="G334" i="3" s="1"/>
  <c r="G333" i="3" s="1"/>
  <c r="E346" i="3"/>
  <c r="D346" i="3"/>
  <c r="C346" i="3"/>
  <c r="I345" i="3"/>
  <c r="F345" i="3" s="1"/>
  <c r="H345" i="3"/>
  <c r="I344" i="3"/>
  <c r="F344" i="3" s="1"/>
  <c r="H344" i="3"/>
  <c r="I343" i="3"/>
  <c r="F343" i="3" s="1"/>
  <c r="H343" i="3"/>
  <c r="I342" i="3"/>
  <c r="F342" i="3" s="1"/>
  <c r="H342" i="3"/>
  <c r="I341" i="3"/>
  <c r="F341" i="3" s="1"/>
  <c r="H341" i="3"/>
  <c r="I340" i="3"/>
  <c r="F340" i="3" s="1"/>
  <c r="H340" i="3"/>
  <c r="I339" i="3"/>
  <c r="F339" i="3" s="1"/>
  <c r="H339" i="3"/>
  <c r="I338" i="3"/>
  <c r="F338" i="3" s="1"/>
  <c r="H338" i="3"/>
  <c r="I337" i="3"/>
  <c r="F337" i="3" s="1"/>
  <c r="H337" i="3"/>
  <c r="I336" i="3"/>
  <c r="F336" i="3" s="1"/>
  <c r="H336" i="3"/>
  <c r="I335" i="3"/>
  <c r="H335" i="3"/>
  <c r="E334" i="3"/>
  <c r="D334" i="3"/>
  <c r="C334" i="3"/>
  <c r="C333" i="3" s="1"/>
  <c r="C510" i="3" s="1"/>
  <c r="I332" i="3"/>
  <c r="F332" i="3" s="1"/>
  <c r="H332" i="3"/>
  <c r="I331" i="3"/>
  <c r="H331" i="3"/>
  <c r="I330" i="3"/>
  <c r="H330" i="3"/>
  <c r="I329" i="3"/>
  <c r="H329" i="3"/>
  <c r="I328" i="3"/>
  <c r="F328" i="3" s="1"/>
  <c r="H328" i="3"/>
  <c r="I327" i="3"/>
  <c r="F327" i="3" s="1"/>
  <c r="H327" i="3"/>
  <c r="I326" i="3"/>
  <c r="F326" i="3" s="1"/>
  <c r="H326" i="3"/>
  <c r="I325" i="3"/>
  <c r="F325" i="3" s="1"/>
  <c r="H325" i="3"/>
  <c r="G324" i="3"/>
  <c r="E324" i="3"/>
  <c r="D324" i="3"/>
  <c r="C324" i="3"/>
  <c r="I323" i="3"/>
  <c r="F323" i="3" s="1"/>
  <c r="H323" i="3"/>
  <c r="I322" i="3"/>
  <c r="F322" i="3" s="1"/>
  <c r="H322" i="3"/>
  <c r="I321" i="3"/>
  <c r="F321" i="3" s="1"/>
  <c r="H321" i="3"/>
  <c r="I320" i="3"/>
  <c r="F320" i="3" s="1"/>
  <c r="H320" i="3"/>
  <c r="I319" i="3"/>
  <c r="F319" i="3" s="1"/>
  <c r="H319" i="3"/>
  <c r="I318" i="3"/>
  <c r="F318" i="3" s="1"/>
  <c r="H318" i="3"/>
  <c r="I317" i="3"/>
  <c r="F317" i="3" s="1"/>
  <c r="H317" i="3"/>
  <c r="I316" i="3"/>
  <c r="F316" i="3" s="1"/>
  <c r="H316" i="3"/>
  <c r="I315" i="3"/>
  <c r="F315" i="3" s="1"/>
  <c r="H315" i="3"/>
  <c r="I314" i="3"/>
  <c r="F314" i="3" s="1"/>
  <c r="H314" i="3"/>
  <c r="I313" i="3"/>
  <c r="F313" i="3" s="1"/>
  <c r="H313" i="3"/>
  <c r="I312" i="3"/>
  <c r="F312" i="3" s="1"/>
  <c r="H312" i="3"/>
  <c r="I311" i="3"/>
  <c r="F311" i="3" s="1"/>
  <c r="H311" i="3"/>
  <c r="I310" i="3"/>
  <c r="F310" i="3" s="1"/>
  <c r="H310" i="3"/>
  <c r="I309" i="3"/>
  <c r="F309" i="3" s="1"/>
  <c r="H309" i="3"/>
  <c r="G308" i="3"/>
  <c r="E308" i="3"/>
  <c r="D308" i="3"/>
  <c r="C308" i="3"/>
  <c r="O305" i="3"/>
  <c r="M305" i="3"/>
  <c r="I304" i="3"/>
  <c r="H304" i="3"/>
  <c r="I303" i="3"/>
  <c r="H303" i="3"/>
  <c r="I302" i="3"/>
  <c r="H302" i="3"/>
  <c r="I301" i="3"/>
  <c r="H301" i="3"/>
  <c r="C300" i="3"/>
  <c r="H300" i="3" s="1"/>
  <c r="H299" i="3"/>
  <c r="H298" i="3"/>
  <c r="H297" i="3"/>
  <c r="H296" i="3"/>
  <c r="H295" i="3"/>
  <c r="H294" i="3"/>
  <c r="H293" i="3"/>
  <c r="I292" i="3"/>
  <c r="I291" i="3" s="1"/>
  <c r="I290" i="3" s="1"/>
  <c r="I515" i="3" s="1"/>
  <c r="G292" i="3"/>
  <c r="G291" i="3" s="1"/>
  <c r="G290" i="3" s="1"/>
  <c r="G515" i="3" s="1"/>
  <c r="F292" i="3"/>
  <c r="F291" i="3" s="1"/>
  <c r="F290" i="3" s="1"/>
  <c r="F515" i="3" s="1"/>
  <c r="E292" i="3"/>
  <c r="E291" i="3" s="1"/>
  <c r="E290" i="3" s="1"/>
  <c r="E515" i="3" s="1"/>
  <c r="D292" i="3"/>
  <c r="D291" i="3" s="1"/>
  <c r="D290" i="3" s="1"/>
  <c r="D515" i="3" s="1"/>
  <c r="C292" i="3"/>
  <c r="C291" i="3" s="1"/>
  <c r="C290" i="3" s="1"/>
  <c r="C515" i="3" s="1"/>
  <c r="H289" i="3"/>
  <c r="H288" i="3"/>
  <c r="H287" i="3"/>
  <c r="H286" i="3"/>
  <c r="H285" i="3"/>
  <c r="F285" i="3"/>
  <c r="H284" i="3"/>
  <c r="F284" i="3"/>
  <c r="H283" i="3"/>
  <c r="F283" i="3"/>
  <c r="H282" i="3"/>
  <c r="F282" i="3"/>
  <c r="I281" i="3"/>
  <c r="G281" i="3"/>
  <c r="E281" i="3"/>
  <c r="D281" i="3"/>
  <c r="C281" i="3"/>
  <c r="I280" i="3"/>
  <c r="F280" i="3" s="1"/>
  <c r="H280" i="3"/>
  <c r="I279" i="3"/>
  <c r="H279" i="3"/>
  <c r="I278" i="3"/>
  <c r="F278" i="3" s="1"/>
  <c r="H278" i="3"/>
  <c r="I277" i="3"/>
  <c r="H277" i="3"/>
  <c r="I276" i="3"/>
  <c r="F276" i="3" s="1"/>
  <c r="H276" i="3"/>
  <c r="I275" i="3"/>
  <c r="H275" i="3"/>
  <c r="I274" i="3"/>
  <c r="F274" i="3" s="1"/>
  <c r="H274" i="3"/>
  <c r="I273" i="3"/>
  <c r="H273" i="3"/>
  <c r="I272" i="3"/>
  <c r="F272" i="3" s="1"/>
  <c r="H272" i="3"/>
  <c r="I271" i="3"/>
  <c r="H271" i="3"/>
  <c r="I270" i="3"/>
  <c r="F270" i="3" s="1"/>
  <c r="H270" i="3"/>
  <c r="I269" i="3"/>
  <c r="F269" i="3" s="1"/>
  <c r="H269" i="3"/>
  <c r="I268" i="3"/>
  <c r="F268" i="3" s="1"/>
  <c r="H268" i="3"/>
  <c r="I267" i="3"/>
  <c r="F267" i="3" s="1"/>
  <c r="H267" i="3"/>
  <c r="I266" i="3"/>
  <c r="F266" i="3" s="1"/>
  <c r="H266" i="3"/>
  <c r="I265" i="3"/>
  <c r="F265" i="3" s="1"/>
  <c r="H265" i="3"/>
  <c r="I264" i="3"/>
  <c r="F264" i="3" s="1"/>
  <c r="H264" i="3"/>
  <c r="I263" i="3"/>
  <c r="H263" i="3"/>
  <c r="I262" i="3"/>
  <c r="F262" i="3" s="1"/>
  <c r="H262" i="3"/>
  <c r="I261" i="3"/>
  <c r="H261" i="3"/>
  <c r="I260" i="3"/>
  <c r="F260" i="3" s="1"/>
  <c r="H260" i="3"/>
  <c r="H259" i="3"/>
  <c r="J258" i="3"/>
  <c r="J257" i="3" s="1"/>
  <c r="J511" i="3" s="1"/>
  <c r="G258" i="3"/>
  <c r="E258" i="3"/>
  <c r="D258" i="3"/>
  <c r="C258" i="3"/>
  <c r="H256" i="3"/>
  <c r="H255" i="3"/>
  <c r="H254" i="3"/>
  <c r="H253" i="3"/>
  <c r="H252" i="3"/>
  <c r="H251" i="3"/>
  <c r="H250" i="3"/>
  <c r="H249" i="3"/>
  <c r="H248" i="3"/>
  <c r="H247" i="3"/>
  <c r="H246" i="3"/>
  <c r="H245" i="3"/>
  <c r="H244" i="3"/>
  <c r="I243" i="3"/>
  <c r="G243" i="3"/>
  <c r="F243" i="3"/>
  <c r="E243" i="3"/>
  <c r="D243" i="3"/>
  <c r="C243" i="3"/>
  <c r="I242" i="3"/>
  <c r="F242" i="3" s="1"/>
  <c r="H242" i="3"/>
  <c r="I241" i="3"/>
  <c r="F241" i="3" s="1"/>
  <c r="H241" i="3"/>
  <c r="I240" i="3"/>
  <c r="F240" i="3" s="1"/>
  <c r="H240" i="3"/>
  <c r="I239" i="3"/>
  <c r="F239" i="3" s="1"/>
  <c r="H239" i="3"/>
  <c r="I238" i="3"/>
  <c r="F238" i="3" s="1"/>
  <c r="H238" i="3"/>
  <c r="I237" i="3"/>
  <c r="F237" i="3" s="1"/>
  <c r="H237" i="3"/>
  <c r="I236" i="3"/>
  <c r="F236" i="3" s="1"/>
  <c r="H236" i="3"/>
  <c r="I235" i="3"/>
  <c r="F235" i="3" s="1"/>
  <c r="H235" i="3"/>
  <c r="I234" i="3"/>
  <c r="F234" i="3" s="1"/>
  <c r="H234" i="3"/>
  <c r="I233" i="3"/>
  <c r="F233" i="3" s="1"/>
  <c r="H233" i="3"/>
  <c r="I232" i="3"/>
  <c r="F232" i="3" s="1"/>
  <c r="H232" i="3"/>
  <c r="I231" i="3"/>
  <c r="F231" i="3" s="1"/>
  <c r="H231" i="3"/>
  <c r="I230" i="3"/>
  <c r="F230" i="3" s="1"/>
  <c r="H230" i="3"/>
  <c r="I229" i="3"/>
  <c r="F229" i="3" s="1"/>
  <c r="H229" i="3"/>
  <c r="I228" i="3"/>
  <c r="F228" i="3" s="1"/>
  <c r="H228" i="3"/>
  <c r="I227" i="3"/>
  <c r="F227" i="3" s="1"/>
  <c r="H227" i="3"/>
  <c r="I226" i="3"/>
  <c r="F226" i="3" s="1"/>
  <c r="H226" i="3"/>
  <c r="I225" i="3"/>
  <c r="F225" i="3" s="1"/>
  <c r="H225" i="3"/>
  <c r="I224" i="3"/>
  <c r="F224" i="3" s="1"/>
  <c r="H224" i="3"/>
  <c r="I223" i="3"/>
  <c r="F223" i="3" s="1"/>
  <c r="H223" i="3"/>
  <c r="I222" i="3"/>
  <c r="F222" i="3" s="1"/>
  <c r="H222" i="3"/>
  <c r="I221" i="3"/>
  <c r="F221" i="3" s="1"/>
  <c r="H221" i="3"/>
  <c r="I220" i="3"/>
  <c r="F220" i="3" s="1"/>
  <c r="H220" i="3"/>
  <c r="I219" i="3"/>
  <c r="F219" i="3" s="1"/>
  <c r="H219" i="3"/>
  <c r="H218" i="3"/>
  <c r="G217" i="3"/>
  <c r="E217" i="3"/>
  <c r="D217" i="3"/>
  <c r="C217" i="3"/>
  <c r="I213" i="3"/>
  <c r="F213" i="3" s="1"/>
  <c r="H213" i="3"/>
  <c r="I212" i="3"/>
  <c r="F212" i="3" s="1"/>
  <c r="H212" i="3"/>
  <c r="I211" i="3"/>
  <c r="F211" i="3" s="1"/>
  <c r="H211" i="3"/>
  <c r="I210" i="3"/>
  <c r="F210" i="3" s="1"/>
  <c r="H210" i="3"/>
  <c r="F209" i="3"/>
  <c r="G208" i="3"/>
  <c r="E208" i="3"/>
  <c r="D208" i="3"/>
  <c r="C208" i="3"/>
  <c r="H207" i="3"/>
  <c r="F207" i="3"/>
  <c r="I206" i="3"/>
  <c r="F206" i="3" s="1"/>
  <c r="H206" i="3"/>
  <c r="I205" i="3"/>
  <c r="F205" i="3" s="1"/>
  <c r="H205" i="3"/>
  <c r="I204" i="3"/>
  <c r="F204" i="3" s="1"/>
  <c r="H204" i="3"/>
  <c r="I203" i="3"/>
  <c r="F203" i="3" s="1"/>
  <c r="H203" i="3"/>
  <c r="I202" i="3"/>
  <c r="F202" i="3" s="1"/>
  <c r="H202" i="3"/>
  <c r="I201" i="3"/>
  <c r="F201" i="3" s="1"/>
  <c r="H201" i="3"/>
  <c r="I200" i="3"/>
  <c r="F200" i="3" s="1"/>
  <c r="H200" i="3"/>
  <c r="I199" i="3"/>
  <c r="F199" i="3" s="1"/>
  <c r="H199" i="3"/>
  <c r="I198" i="3"/>
  <c r="F198" i="3" s="1"/>
  <c r="H198" i="3"/>
  <c r="I197" i="3"/>
  <c r="F197" i="3" s="1"/>
  <c r="H197" i="3"/>
  <c r="I196" i="3"/>
  <c r="F196" i="3" s="1"/>
  <c r="H196" i="3"/>
  <c r="I195" i="3"/>
  <c r="F195" i="3" s="1"/>
  <c r="H195" i="3"/>
  <c r="I194" i="3"/>
  <c r="F194" i="3" s="1"/>
  <c r="H194" i="3"/>
  <c r="I193" i="3"/>
  <c r="F193" i="3" s="1"/>
  <c r="H193" i="3"/>
  <c r="I192" i="3"/>
  <c r="F192" i="3" s="1"/>
  <c r="H192" i="3"/>
  <c r="I191" i="3"/>
  <c r="F191" i="3" s="1"/>
  <c r="H191" i="3"/>
  <c r="H190" i="3"/>
  <c r="F190" i="3"/>
  <c r="J189" i="3"/>
  <c r="G189" i="3"/>
  <c r="E189" i="3"/>
  <c r="D189" i="3"/>
  <c r="C189" i="3"/>
  <c r="H186" i="3"/>
  <c r="H185" i="3"/>
  <c r="H184" i="3"/>
  <c r="H183" i="3"/>
  <c r="H182" i="3"/>
  <c r="I181" i="3"/>
  <c r="F181" i="3" s="1"/>
  <c r="H181" i="3"/>
  <c r="I180" i="3"/>
  <c r="F180" i="3" s="1"/>
  <c r="H180" i="3"/>
  <c r="I179" i="3"/>
  <c r="F179" i="3" s="1"/>
  <c r="H179" i="3"/>
  <c r="I178" i="3"/>
  <c r="F178" i="3" s="1"/>
  <c r="H178" i="3"/>
  <c r="I177" i="3"/>
  <c r="F177" i="3" s="1"/>
  <c r="H177" i="3"/>
  <c r="I176" i="3"/>
  <c r="F176" i="3" s="1"/>
  <c r="H176" i="3"/>
  <c r="I175" i="3"/>
  <c r="F175" i="3" s="1"/>
  <c r="H175" i="3"/>
  <c r="I174" i="3"/>
  <c r="F174" i="3" s="1"/>
  <c r="H174" i="3"/>
  <c r="I173" i="3"/>
  <c r="F173" i="3" s="1"/>
  <c r="H173" i="3"/>
  <c r="I172" i="3"/>
  <c r="F172" i="3" s="1"/>
  <c r="H172" i="3"/>
  <c r="I171" i="3"/>
  <c r="F171" i="3" s="1"/>
  <c r="H171" i="3"/>
  <c r="I170" i="3"/>
  <c r="F170" i="3" s="1"/>
  <c r="H170" i="3"/>
  <c r="I169" i="3"/>
  <c r="F169" i="3" s="1"/>
  <c r="H169" i="3"/>
  <c r="I168" i="3"/>
  <c r="F168" i="3" s="1"/>
  <c r="H168" i="3"/>
  <c r="I167" i="3"/>
  <c r="F167" i="3" s="1"/>
  <c r="H167" i="3"/>
  <c r="I166" i="3"/>
  <c r="F166" i="3" s="1"/>
  <c r="H166" i="3"/>
  <c r="I165" i="3"/>
  <c r="F165" i="3" s="1"/>
  <c r="H165" i="3"/>
  <c r="I164" i="3"/>
  <c r="F164" i="3" s="1"/>
  <c r="H164" i="3"/>
  <c r="I163" i="3"/>
  <c r="F163" i="3" s="1"/>
  <c r="H163" i="3"/>
  <c r="I162" i="3"/>
  <c r="F162" i="3" s="1"/>
  <c r="H162" i="3"/>
  <c r="I161" i="3"/>
  <c r="F161" i="3" s="1"/>
  <c r="H161" i="3"/>
  <c r="H160" i="3"/>
  <c r="F160" i="3"/>
  <c r="G159" i="3"/>
  <c r="G158" i="3" s="1"/>
  <c r="G509" i="3" s="1"/>
  <c r="E159" i="3"/>
  <c r="E158" i="3" s="1"/>
  <c r="E509" i="3" s="1"/>
  <c r="D159" i="3"/>
  <c r="D158" i="3" s="1"/>
  <c r="D509" i="3" s="1"/>
  <c r="C159" i="3"/>
  <c r="C158" i="3" s="1"/>
  <c r="C509" i="3" s="1"/>
  <c r="H157" i="3"/>
  <c r="H156" i="3"/>
  <c r="H155" i="3"/>
  <c r="H154" i="3"/>
  <c r="H153" i="3"/>
  <c r="I151" i="3"/>
  <c r="F151" i="3" s="1"/>
  <c r="H151" i="3"/>
  <c r="I150" i="3"/>
  <c r="F150" i="3" s="1"/>
  <c r="H150" i="3"/>
  <c r="I149" i="3"/>
  <c r="F149" i="3" s="1"/>
  <c r="H149" i="3"/>
  <c r="I148" i="3"/>
  <c r="F148" i="3" s="1"/>
  <c r="H148" i="3"/>
  <c r="I147" i="3"/>
  <c r="F147" i="3" s="1"/>
  <c r="H147" i="3"/>
  <c r="I146" i="3"/>
  <c r="F146" i="3" s="1"/>
  <c r="H146" i="3"/>
  <c r="I145" i="3"/>
  <c r="F145" i="3" s="1"/>
  <c r="H145" i="3"/>
  <c r="I144" i="3"/>
  <c r="F144" i="3" s="1"/>
  <c r="H144" i="3"/>
  <c r="I143" i="3"/>
  <c r="F143" i="3" s="1"/>
  <c r="H143" i="3"/>
  <c r="I142" i="3"/>
  <c r="F142" i="3" s="1"/>
  <c r="H142" i="3"/>
  <c r="I141" i="3"/>
  <c r="F141" i="3" s="1"/>
  <c r="H141" i="3"/>
  <c r="I140" i="3"/>
  <c r="F140" i="3" s="1"/>
  <c r="H140" i="3"/>
  <c r="I139" i="3"/>
  <c r="F139" i="3" s="1"/>
  <c r="H139" i="3"/>
  <c r="I138" i="3"/>
  <c r="F138" i="3" s="1"/>
  <c r="H138" i="3"/>
  <c r="I137" i="3"/>
  <c r="F137" i="3" s="1"/>
  <c r="H137" i="3"/>
  <c r="I136" i="3"/>
  <c r="F136" i="3" s="1"/>
  <c r="H136" i="3"/>
  <c r="I135" i="3"/>
  <c r="F135" i="3" s="1"/>
  <c r="H135" i="3"/>
  <c r="I134" i="3"/>
  <c r="F134" i="3" s="1"/>
  <c r="H134" i="3"/>
  <c r="I133" i="3"/>
  <c r="F133" i="3" s="1"/>
  <c r="H133" i="3"/>
  <c r="I132" i="3"/>
  <c r="F132" i="3" s="1"/>
  <c r="H132" i="3"/>
  <c r="I131" i="3"/>
  <c r="F131" i="3" s="1"/>
  <c r="H131" i="3"/>
  <c r="I130" i="3"/>
  <c r="F130" i="3" s="1"/>
  <c r="H130" i="3"/>
  <c r="I129" i="3"/>
  <c r="F129" i="3" s="1"/>
  <c r="H129" i="3"/>
  <c r="I128" i="3"/>
  <c r="F128" i="3" s="1"/>
  <c r="H128" i="3"/>
  <c r="I127" i="3"/>
  <c r="F127" i="3" s="1"/>
  <c r="H127" i="3"/>
  <c r="I126" i="3"/>
  <c r="F126" i="3" s="1"/>
  <c r="H126" i="3"/>
  <c r="I125" i="3"/>
  <c r="F125" i="3" s="1"/>
  <c r="H125" i="3"/>
  <c r="I124" i="3"/>
  <c r="F124" i="3" s="1"/>
  <c r="H124" i="3"/>
  <c r="I123" i="3"/>
  <c r="F123" i="3" s="1"/>
  <c r="H123" i="3"/>
  <c r="I122" i="3"/>
  <c r="F122" i="3" s="1"/>
  <c r="H122" i="3"/>
  <c r="I121" i="3"/>
  <c r="F121" i="3" s="1"/>
  <c r="H121" i="3"/>
  <c r="I120" i="3"/>
  <c r="F120" i="3" s="1"/>
  <c r="H120" i="3"/>
  <c r="I119" i="3"/>
  <c r="F119" i="3" s="1"/>
  <c r="H119" i="3"/>
  <c r="I118" i="3"/>
  <c r="F118" i="3" s="1"/>
  <c r="H118" i="3"/>
  <c r="I117" i="3"/>
  <c r="F117" i="3" s="1"/>
  <c r="H117" i="3"/>
  <c r="I116" i="3"/>
  <c r="F116" i="3" s="1"/>
  <c r="H116" i="3"/>
  <c r="I115" i="3"/>
  <c r="F115" i="3" s="1"/>
  <c r="H115" i="3"/>
  <c r="I114" i="3"/>
  <c r="F114" i="3" s="1"/>
  <c r="H114" i="3"/>
  <c r="I113" i="3"/>
  <c r="F113" i="3" s="1"/>
  <c r="H113" i="3"/>
  <c r="I112" i="3"/>
  <c r="F112" i="3" s="1"/>
  <c r="H112" i="3"/>
  <c r="I111" i="3"/>
  <c r="F111" i="3" s="1"/>
  <c r="H111" i="3"/>
  <c r="I110" i="3"/>
  <c r="F110" i="3" s="1"/>
  <c r="H110" i="3"/>
  <c r="I109" i="3"/>
  <c r="F109" i="3" s="1"/>
  <c r="H109" i="3"/>
  <c r="H108" i="3"/>
  <c r="G107" i="3"/>
  <c r="G106" i="3" s="1"/>
  <c r="E107" i="3"/>
  <c r="E106" i="3" s="1"/>
  <c r="D107" i="3"/>
  <c r="D106" i="3" s="1"/>
  <c r="D105" i="3" s="1"/>
  <c r="C107" i="3"/>
  <c r="C106" i="3" s="1"/>
  <c r="I103" i="3"/>
  <c r="F103" i="3" s="1"/>
  <c r="H103" i="3"/>
  <c r="I102" i="3"/>
  <c r="F102" i="3" s="1"/>
  <c r="H102" i="3"/>
  <c r="I101" i="3"/>
  <c r="F101" i="3" s="1"/>
  <c r="H101" i="3"/>
  <c r="I100" i="3"/>
  <c r="F100" i="3" s="1"/>
  <c r="H100" i="3"/>
  <c r="I99" i="3"/>
  <c r="F99" i="3" s="1"/>
  <c r="H99" i="3"/>
  <c r="I98" i="3"/>
  <c r="F98" i="3" s="1"/>
  <c r="H98" i="3"/>
  <c r="I97" i="3"/>
  <c r="F97" i="3" s="1"/>
  <c r="H97" i="3"/>
  <c r="H96" i="3"/>
  <c r="H95" i="3"/>
  <c r="H94" i="3"/>
  <c r="I93" i="3"/>
  <c r="F93" i="3" s="1"/>
  <c r="H93" i="3"/>
  <c r="I92" i="3"/>
  <c r="F92" i="3" s="1"/>
  <c r="H92" i="3"/>
  <c r="I91" i="3"/>
  <c r="F91" i="3" s="1"/>
  <c r="H91" i="3"/>
  <c r="I90" i="3"/>
  <c r="F90" i="3" s="1"/>
  <c r="H90" i="3"/>
  <c r="I89" i="3"/>
  <c r="F89" i="3" s="1"/>
  <c r="H89" i="3"/>
  <c r="I88" i="3"/>
  <c r="F88" i="3" s="1"/>
  <c r="H88" i="3"/>
  <c r="I87" i="3"/>
  <c r="F87" i="3" s="1"/>
  <c r="H87" i="3"/>
  <c r="I86" i="3"/>
  <c r="F86" i="3" s="1"/>
  <c r="H86" i="3"/>
  <c r="I85" i="3"/>
  <c r="F85" i="3" s="1"/>
  <c r="H85" i="3"/>
  <c r="I84" i="3"/>
  <c r="F84" i="3" s="1"/>
  <c r="H84" i="3"/>
  <c r="I83" i="3"/>
  <c r="F83" i="3" s="1"/>
  <c r="H83" i="3"/>
  <c r="I82" i="3"/>
  <c r="F82" i="3" s="1"/>
  <c r="H82" i="3"/>
  <c r="I81" i="3"/>
  <c r="F81" i="3" s="1"/>
  <c r="H81" i="3"/>
  <c r="I80" i="3"/>
  <c r="F80" i="3" s="1"/>
  <c r="H80" i="3"/>
  <c r="I79" i="3"/>
  <c r="F79" i="3" s="1"/>
  <c r="H79" i="3"/>
  <c r="I78" i="3"/>
  <c r="H78" i="3"/>
  <c r="I77" i="3"/>
  <c r="F77" i="3" s="1"/>
  <c r="H77" i="3"/>
  <c r="G76" i="3"/>
  <c r="G75" i="3" s="1"/>
  <c r="E76" i="3"/>
  <c r="E75" i="3" s="1"/>
  <c r="D76" i="3"/>
  <c r="D75" i="3" s="1"/>
  <c r="C76" i="3"/>
  <c r="C75" i="3" s="1"/>
  <c r="I74" i="3"/>
  <c r="H74" i="3"/>
  <c r="I73" i="3"/>
  <c r="F73" i="3" s="1"/>
  <c r="H73" i="3"/>
  <c r="I72" i="3"/>
  <c r="F72" i="3" s="1"/>
  <c r="H72" i="3"/>
  <c r="I71" i="3"/>
  <c r="F71" i="3" s="1"/>
  <c r="H71" i="3"/>
  <c r="I70" i="3"/>
  <c r="F70" i="3" s="1"/>
  <c r="H70" i="3"/>
  <c r="I69" i="3"/>
  <c r="F69" i="3" s="1"/>
  <c r="H69" i="3"/>
  <c r="I68" i="3"/>
  <c r="F68" i="3" s="1"/>
  <c r="H68" i="3"/>
  <c r="I67" i="3"/>
  <c r="F67" i="3" s="1"/>
  <c r="H67" i="3"/>
  <c r="I66" i="3"/>
  <c r="H66" i="3"/>
  <c r="G65" i="3"/>
  <c r="G508" i="3" s="1"/>
  <c r="E65" i="3"/>
  <c r="E508" i="3" s="1"/>
  <c r="D65" i="3"/>
  <c r="D508" i="3" s="1"/>
  <c r="C65" i="3"/>
  <c r="C508" i="3" s="1"/>
  <c r="I64" i="3"/>
  <c r="F64" i="3" s="1"/>
  <c r="H64" i="3"/>
  <c r="I63" i="3"/>
  <c r="F63" i="3" s="1"/>
  <c r="H63" i="3"/>
  <c r="I62" i="3"/>
  <c r="F62" i="3" s="1"/>
  <c r="H62" i="3"/>
  <c r="I61" i="3"/>
  <c r="F61" i="3" s="1"/>
  <c r="H61" i="3"/>
  <c r="I60" i="3"/>
  <c r="F60" i="3" s="1"/>
  <c r="H60" i="3"/>
  <c r="I59" i="3"/>
  <c r="F59" i="3" s="1"/>
  <c r="H59" i="3"/>
  <c r="I58" i="3"/>
  <c r="F58" i="3" s="1"/>
  <c r="H58" i="3"/>
  <c r="I57" i="3"/>
  <c r="F57" i="3" s="1"/>
  <c r="H57" i="3"/>
  <c r="I56" i="3"/>
  <c r="F56" i="3" s="1"/>
  <c r="H56" i="3"/>
  <c r="I55" i="3"/>
  <c r="F55" i="3" s="1"/>
  <c r="H55" i="3"/>
  <c r="I54" i="3"/>
  <c r="F54" i="3" s="1"/>
  <c r="H54" i="3"/>
  <c r="I53" i="3"/>
  <c r="F53" i="3" s="1"/>
  <c r="H53" i="3"/>
  <c r="G52" i="3"/>
  <c r="E52" i="3"/>
  <c r="D52" i="3"/>
  <c r="C52" i="3"/>
  <c r="I51" i="3"/>
  <c r="F51" i="3" s="1"/>
  <c r="H51" i="3"/>
  <c r="I50" i="3"/>
  <c r="F50" i="3" s="1"/>
  <c r="H50" i="3"/>
  <c r="I49" i="3"/>
  <c r="F49" i="3" s="1"/>
  <c r="H49" i="3"/>
  <c r="I48" i="3"/>
  <c r="F48" i="3" s="1"/>
  <c r="H48" i="3"/>
  <c r="I47" i="3"/>
  <c r="F47" i="3" s="1"/>
  <c r="H47" i="3"/>
  <c r="I46" i="3"/>
  <c r="F46" i="3" s="1"/>
  <c r="H46" i="3"/>
  <c r="I45" i="3"/>
  <c r="F45" i="3" s="1"/>
  <c r="H45" i="3"/>
  <c r="I44" i="3"/>
  <c r="F44" i="3" s="1"/>
  <c r="H44" i="3"/>
  <c r="I43" i="3"/>
  <c r="F43" i="3" s="1"/>
  <c r="H43" i="3"/>
  <c r="I42" i="3"/>
  <c r="F42" i="3" s="1"/>
  <c r="H42" i="3"/>
  <c r="I41" i="3"/>
  <c r="F41" i="3" s="1"/>
  <c r="H41" i="3"/>
  <c r="I40" i="3"/>
  <c r="F40" i="3" s="1"/>
  <c r="H40" i="3"/>
  <c r="I39" i="3"/>
  <c r="F39" i="3" s="1"/>
  <c r="H39" i="3"/>
  <c r="I38" i="3"/>
  <c r="F38" i="3" s="1"/>
  <c r="H38" i="3"/>
  <c r="I37" i="3"/>
  <c r="F37" i="3" s="1"/>
  <c r="H37" i="3"/>
  <c r="I36" i="3"/>
  <c r="F36" i="3" s="1"/>
  <c r="H36" i="3"/>
  <c r="I35" i="3"/>
  <c r="F35" i="3" s="1"/>
  <c r="H35" i="3"/>
  <c r="I34" i="3"/>
  <c r="F34" i="3" s="1"/>
  <c r="H34" i="3"/>
  <c r="I33" i="3"/>
  <c r="F33" i="3" s="1"/>
  <c r="H33" i="3"/>
  <c r="I32" i="3"/>
  <c r="F32" i="3" s="1"/>
  <c r="H32" i="3"/>
  <c r="I31" i="3"/>
  <c r="F31" i="3" s="1"/>
  <c r="H31" i="3"/>
  <c r="I30" i="3"/>
  <c r="F30" i="3" s="1"/>
  <c r="H30" i="3"/>
  <c r="I29" i="3"/>
  <c r="F29" i="3" s="1"/>
  <c r="H29" i="3"/>
  <c r="I28" i="3"/>
  <c r="F28" i="3" s="1"/>
  <c r="H28" i="3"/>
  <c r="I27" i="3"/>
  <c r="F27" i="3" s="1"/>
  <c r="H27" i="3"/>
  <c r="I26" i="3"/>
  <c r="H26" i="3"/>
  <c r="I25" i="3"/>
  <c r="F25" i="3" s="1"/>
  <c r="H25" i="3"/>
  <c r="I24" i="3"/>
  <c r="F24" i="3" s="1"/>
  <c r="H24" i="3"/>
  <c r="I23" i="3"/>
  <c r="F23" i="3" s="1"/>
  <c r="H23" i="3"/>
  <c r="I22" i="3"/>
  <c r="F22" i="3" s="1"/>
  <c r="H22" i="3"/>
  <c r="I21" i="3"/>
  <c r="F21" i="3" s="1"/>
  <c r="H21" i="3"/>
  <c r="I20" i="3"/>
  <c r="F20" i="3" s="1"/>
  <c r="H20" i="3"/>
  <c r="I19" i="3"/>
  <c r="F19" i="3" s="1"/>
  <c r="H19" i="3"/>
  <c r="I18" i="3"/>
  <c r="H18" i="3"/>
  <c r="I17" i="3"/>
  <c r="F17" i="3" s="1"/>
  <c r="H17" i="3"/>
  <c r="I16" i="3"/>
  <c r="F16" i="3" s="1"/>
  <c r="H16" i="3"/>
  <c r="I15" i="3"/>
  <c r="F15" i="3" s="1"/>
  <c r="H15" i="3"/>
  <c r="I14" i="3"/>
  <c r="H14" i="3"/>
  <c r="I13" i="3"/>
  <c r="F13" i="3" s="1"/>
  <c r="H13" i="3"/>
  <c r="H12" i="3"/>
  <c r="E11" i="3"/>
  <c r="D11" i="3"/>
  <c r="C11" i="3"/>
  <c r="G57" i="1"/>
  <c r="F57" i="1"/>
  <c r="E57" i="1"/>
  <c r="D57" i="1"/>
  <c r="H56" i="1"/>
  <c r="H55" i="1"/>
  <c r="H54" i="1"/>
  <c r="H53" i="1"/>
  <c r="H52" i="1"/>
  <c r="G51" i="1"/>
  <c r="G50" i="1" s="1"/>
  <c r="F51" i="1"/>
  <c r="F50" i="1" s="1"/>
  <c r="E51" i="1"/>
  <c r="E50" i="1" s="1"/>
  <c r="D51" i="1"/>
  <c r="H49" i="1"/>
  <c r="H48" i="1"/>
  <c r="H47" i="1"/>
  <c r="H46" i="1"/>
  <c r="H45" i="1"/>
  <c r="G44" i="1"/>
  <c r="G43" i="1" s="1"/>
  <c r="G42" i="1" s="1"/>
  <c r="F44" i="1"/>
  <c r="F43" i="1" s="1"/>
  <c r="F42" i="1" s="1"/>
  <c r="E44" i="1"/>
  <c r="E43" i="1" s="1"/>
  <c r="E42" i="1" s="1"/>
  <c r="D44" i="1"/>
  <c r="D43" i="1" s="1"/>
  <c r="H40" i="1"/>
  <c r="C26" i="12" s="1"/>
  <c r="E26" i="12" s="1"/>
  <c r="H39" i="1"/>
  <c r="H38" i="1"/>
  <c r="H37" i="1"/>
  <c r="G36" i="1"/>
  <c r="G35" i="1" s="1"/>
  <c r="F36" i="1"/>
  <c r="F35" i="1" s="1"/>
  <c r="E36" i="1"/>
  <c r="D36" i="1"/>
  <c r="D35" i="1" s="1"/>
  <c r="C36" i="1"/>
  <c r="E35" i="1"/>
  <c r="H33" i="1"/>
  <c r="H32" i="1"/>
  <c r="G31" i="1"/>
  <c r="F31" i="1"/>
  <c r="F30" i="1" s="1"/>
  <c r="E31" i="1"/>
  <c r="E30" i="1" s="1"/>
  <c r="D31" i="1"/>
  <c r="D30" i="1" s="1"/>
  <c r="C31" i="1"/>
  <c r="G30" i="1"/>
  <c r="H28" i="1"/>
  <c r="H27" i="1"/>
  <c r="H26" i="1"/>
  <c r="H25" i="1"/>
  <c r="G24" i="1"/>
  <c r="G23" i="1" s="1"/>
  <c r="F24" i="1"/>
  <c r="E24" i="1"/>
  <c r="E23" i="1" s="1"/>
  <c r="D24" i="1"/>
  <c r="D23" i="1" s="1"/>
  <c r="H22" i="1"/>
  <c r="H20" i="1"/>
  <c r="H19" i="1"/>
  <c r="G18" i="1"/>
  <c r="F18" i="1"/>
  <c r="E18" i="1"/>
  <c r="D18" i="1"/>
  <c r="H16" i="1"/>
  <c r="H15" i="1"/>
  <c r="H14" i="1"/>
  <c r="H13" i="1"/>
  <c r="H12" i="1"/>
  <c r="H11" i="1"/>
  <c r="H10" i="1"/>
  <c r="G9" i="1"/>
  <c r="F9" i="1"/>
  <c r="F8" i="1" s="1"/>
  <c r="E9" i="1"/>
  <c r="E8" i="1" s="1"/>
  <c r="D9" i="1"/>
  <c r="G8" i="1"/>
  <c r="H15" i="5" l="1"/>
  <c r="L15" i="5" s="1"/>
  <c r="G67" i="5"/>
  <c r="I23" i="5"/>
  <c r="L34" i="5"/>
  <c r="L35" i="5"/>
  <c r="G17" i="1"/>
  <c r="G7" i="1" s="1"/>
  <c r="G59" i="1" s="1"/>
  <c r="H7" i="6"/>
  <c r="H23" i="6" s="1"/>
  <c r="G307" i="3"/>
  <c r="J513" i="3"/>
  <c r="C307" i="3"/>
  <c r="C306" i="3" s="1"/>
  <c r="C216" i="3"/>
  <c r="G453" i="3"/>
  <c r="G516" i="3" s="1"/>
  <c r="E10" i="3"/>
  <c r="D188" i="3"/>
  <c r="D187" i="3" s="1"/>
  <c r="D104" i="3" s="1"/>
  <c r="G188" i="3"/>
  <c r="G187" i="3" s="1"/>
  <c r="G517" i="3" s="1"/>
  <c r="E216" i="3"/>
  <c r="E307" i="3"/>
  <c r="E333" i="3"/>
  <c r="E510" i="3" s="1"/>
  <c r="G363" i="3"/>
  <c r="G362" i="3" s="1"/>
  <c r="J507" i="3"/>
  <c r="G9" i="3"/>
  <c r="G502" i="3" s="1"/>
  <c r="P501" i="3"/>
  <c r="K513" i="3"/>
  <c r="L513" i="3"/>
  <c r="L501" i="3"/>
  <c r="P507" i="3"/>
  <c r="E105" i="3"/>
  <c r="E503" i="3" s="1"/>
  <c r="H159" i="3"/>
  <c r="H158" i="3" s="1"/>
  <c r="H509" i="3" s="1"/>
  <c r="N501" i="3"/>
  <c r="I76" i="3"/>
  <c r="I75" i="3" s="1"/>
  <c r="G216" i="3"/>
  <c r="H217" i="3"/>
  <c r="F281" i="3"/>
  <c r="H292" i="3"/>
  <c r="H291" i="3" s="1"/>
  <c r="H290" i="3" s="1"/>
  <c r="H515" i="3" s="1"/>
  <c r="G105" i="3"/>
  <c r="G503" i="3" s="1"/>
  <c r="H281" i="3"/>
  <c r="H324" i="3"/>
  <c r="K501" i="3"/>
  <c r="F65" i="3"/>
  <c r="F508" i="3" s="1"/>
  <c r="D10" i="3"/>
  <c r="D9" i="3" s="1"/>
  <c r="D8" i="3" s="1"/>
  <c r="H11" i="3"/>
  <c r="C363" i="3"/>
  <c r="C362" i="3" s="1"/>
  <c r="C506" i="3" s="1"/>
  <c r="D363" i="3"/>
  <c r="D362" i="3" s="1"/>
  <c r="D506" i="3" s="1"/>
  <c r="H415" i="3"/>
  <c r="C453" i="3"/>
  <c r="C516" i="3" s="1"/>
  <c r="K507" i="3"/>
  <c r="L33" i="5"/>
  <c r="H57" i="5"/>
  <c r="F17" i="1"/>
  <c r="L507" i="3"/>
  <c r="H36" i="1"/>
  <c r="H65" i="3"/>
  <c r="H508" i="3" s="1"/>
  <c r="H76" i="3"/>
  <c r="H75" i="3" s="1"/>
  <c r="C188" i="3"/>
  <c r="C187" i="3" s="1"/>
  <c r="C517" i="3" s="1"/>
  <c r="F208" i="3"/>
  <c r="G257" i="3"/>
  <c r="G511" i="3" s="1"/>
  <c r="D333" i="3"/>
  <c r="D510" i="3" s="1"/>
  <c r="E363" i="3"/>
  <c r="E362" i="3" s="1"/>
  <c r="E506" i="3" s="1"/>
  <c r="H432" i="3"/>
  <c r="H431" i="3" s="1"/>
  <c r="H512" i="3" s="1"/>
  <c r="Q507" i="3"/>
  <c r="O48" i="5"/>
  <c r="H54" i="5"/>
  <c r="H55" i="5"/>
  <c r="F43" i="15"/>
  <c r="E257" i="3"/>
  <c r="E511" i="3" s="1"/>
  <c r="H24" i="1"/>
  <c r="I65" i="3"/>
  <c r="I508" i="3" s="1"/>
  <c r="C257" i="3"/>
  <c r="C511" i="3" s="1"/>
  <c r="C507" i="3" s="1"/>
  <c r="L36" i="5"/>
  <c r="L46" i="5"/>
  <c r="L48" i="5"/>
  <c r="E11" i="7"/>
  <c r="H18" i="1"/>
  <c r="H51" i="1"/>
  <c r="D502" i="3"/>
  <c r="F308" i="3"/>
  <c r="H31" i="1"/>
  <c r="H44" i="1"/>
  <c r="H57" i="1"/>
  <c r="H9" i="1"/>
  <c r="D17" i="1"/>
  <c r="H35" i="1"/>
  <c r="C24" i="12" s="1"/>
  <c r="E24" i="12" s="1"/>
  <c r="F52" i="3"/>
  <c r="C105" i="3"/>
  <c r="C503" i="3" s="1"/>
  <c r="F324" i="3"/>
  <c r="H455" i="3"/>
  <c r="H453" i="3" s="1"/>
  <c r="H516" i="3" s="1"/>
  <c r="M507" i="3"/>
  <c r="M14" i="5"/>
  <c r="M57" i="5"/>
  <c r="L57" i="5" s="1"/>
  <c r="M65" i="5"/>
  <c r="L65" i="5" s="1"/>
  <c r="F13" i="4"/>
  <c r="J13" i="4" s="1"/>
  <c r="F12" i="4"/>
  <c r="J12" i="4" s="1"/>
  <c r="F14" i="4"/>
  <c r="J14" i="4" s="1"/>
  <c r="H52" i="3"/>
  <c r="H107" i="3"/>
  <c r="H106" i="3" s="1"/>
  <c r="I159" i="3"/>
  <c r="I158" i="3" s="1"/>
  <c r="I509" i="3" s="1"/>
  <c r="I208" i="3"/>
  <c r="D216" i="3"/>
  <c r="D257" i="3"/>
  <c r="D511" i="3" s="1"/>
  <c r="D307" i="3"/>
  <c r="I415" i="3"/>
  <c r="Q513" i="3"/>
  <c r="N15" i="5"/>
  <c r="N14" i="5" s="1"/>
  <c r="L38" i="5"/>
  <c r="L42" i="5"/>
  <c r="L44" i="5"/>
  <c r="L45" i="5"/>
  <c r="D40" i="5"/>
  <c r="H48" i="5"/>
  <c r="L49" i="5"/>
  <c r="I56" i="5"/>
  <c r="H64" i="5"/>
  <c r="F19" i="11"/>
  <c r="E9" i="3"/>
  <c r="E502" i="3" s="1"/>
  <c r="F78" i="3"/>
  <c r="F76" i="3" s="1"/>
  <c r="F75" i="3" s="1"/>
  <c r="H189" i="3"/>
  <c r="H493" i="3"/>
  <c r="H522" i="3" s="1"/>
  <c r="H519" i="3" s="1"/>
  <c r="O14" i="5"/>
  <c r="L31" i="5"/>
  <c r="L39" i="5"/>
  <c r="M43" i="5"/>
  <c r="M40" i="5" s="1"/>
  <c r="M214" i="3" s="1"/>
  <c r="H47" i="5"/>
  <c r="C10" i="3"/>
  <c r="C9" i="3" s="1"/>
  <c r="C8" i="3" s="1"/>
  <c r="I11" i="3"/>
  <c r="F159" i="3"/>
  <c r="F158" i="3" s="1"/>
  <c r="F509" i="3" s="1"/>
  <c r="E188" i="3"/>
  <c r="E187" i="3" s="1"/>
  <c r="H208" i="3"/>
  <c r="H258" i="3"/>
  <c r="F258" i="3"/>
  <c r="H364" i="3"/>
  <c r="E453" i="3"/>
  <c r="E516" i="3" s="1"/>
  <c r="I493" i="3"/>
  <c r="I522" i="3" s="1"/>
  <c r="I519" i="3" s="1"/>
  <c r="O513" i="3"/>
  <c r="H25" i="5"/>
  <c r="L26" i="5"/>
  <c r="L28" i="5"/>
  <c r="L32" i="5"/>
  <c r="I49" i="5"/>
  <c r="H30" i="1"/>
  <c r="C23" i="12" s="1"/>
  <c r="E23" i="12" s="1"/>
  <c r="H43" i="1"/>
  <c r="H42" i="1" s="1"/>
  <c r="D42" i="1"/>
  <c r="D8" i="1"/>
  <c r="F23" i="1"/>
  <c r="D503" i="3"/>
  <c r="G510" i="3"/>
  <c r="G306" i="3"/>
  <c r="E17" i="1"/>
  <c r="E7" i="1" s="1"/>
  <c r="E59" i="1" s="1"/>
  <c r="D50" i="1"/>
  <c r="H50" i="1" s="1"/>
  <c r="F107" i="3"/>
  <c r="F106" i="3" s="1"/>
  <c r="F10" i="4"/>
  <c r="J10" i="4" s="1"/>
  <c r="I107" i="3"/>
  <c r="I106" i="3" s="1"/>
  <c r="H308" i="3"/>
  <c r="H334" i="3"/>
  <c r="H333" i="3" s="1"/>
  <c r="H510" i="3" s="1"/>
  <c r="N62" i="5"/>
  <c r="L62" i="5" s="1"/>
  <c r="J56" i="5"/>
  <c r="H62" i="5"/>
  <c r="F11" i="4"/>
  <c r="J11" i="4" s="1"/>
  <c r="J215" i="3"/>
  <c r="I258" i="3"/>
  <c r="I257" i="3" s="1"/>
  <c r="I511" i="3" s="1"/>
  <c r="I355" i="3"/>
  <c r="F355" i="3" s="1"/>
  <c r="C454" i="3"/>
  <c r="O501" i="3"/>
  <c r="N30" i="5"/>
  <c r="L30" i="5" s="1"/>
  <c r="H30" i="5"/>
  <c r="N41" i="5"/>
  <c r="N40" i="5" s="1"/>
  <c r="O214" i="3" s="1"/>
  <c r="J40" i="5"/>
  <c r="H41" i="5"/>
  <c r="F14" i="3"/>
  <c r="I52" i="3"/>
  <c r="I324" i="3"/>
  <c r="F365" i="3"/>
  <c r="F364" i="3" s="1"/>
  <c r="F363" i="3" s="1"/>
  <c r="I364" i="3"/>
  <c r="P513" i="3"/>
  <c r="F457" i="3"/>
  <c r="F455" i="3" s="1"/>
  <c r="I455" i="3"/>
  <c r="I454" i="3" s="1"/>
  <c r="I453" i="3" s="1"/>
  <c r="I516" i="3" s="1"/>
  <c r="N513" i="3"/>
  <c r="N25" i="5"/>
  <c r="L25" i="5" s="1"/>
  <c r="J23" i="5"/>
  <c r="L59" i="5"/>
  <c r="H61" i="5"/>
  <c r="M61" i="5"/>
  <c r="L61" i="5" s="1"/>
  <c r="H66" i="5"/>
  <c r="O66" i="5"/>
  <c r="F189" i="3"/>
  <c r="F494" i="3"/>
  <c r="F493" i="3" s="1"/>
  <c r="F522" i="3" s="1"/>
  <c r="F519" i="3" s="1"/>
  <c r="H24" i="5"/>
  <c r="M24" i="5"/>
  <c r="M29" i="5"/>
  <c r="L29" i="5" s="1"/>
  <c r="H29" i="5"/>
  <c r="H37" i="5"/>
  <c r="M37" i="5"/>
  <c r="L37" i="5" s="1"/>
  <c r="I40" i="5"/>
  <c r="L64" i="5"/>
  <c r="L500" i="3"/>
  <c r="F18" i="3"/>
  <c r="F15" i="4"/>
  <c r="J15" i="4" s="1"/>
  <c r="F26" i="3"/>
  <c r="F218" i="3"/>
  <c r="F217" i="3" s="1"/>
  <c r="F216" i="3" s="1"/>
  <c r="I217" i="3"/>
  <c r="I216" i="3" s="1"/>
  <c r="I308" i="3"/>
  <c r="F335" i="3"/>
  <c r="H355" i="3"/>
  <c r="H482" i="3"/>
  <c r="Q501" i="3"/>
  <c r="L16" i="5"/>
  <c r="L14" i="5" s="1"/>
  <c r="H14" i="5"/>
  <c r="K56" i="5"/>
  <c r="H58" i="5"/>
  <c r="O58" i="5"/>
  <c r="L58" i="5" s="1"/>
  <c r="C23" i="13"/>
  <c r="E21" i="7"/>
  <c r="C28" i="13"/>
  <c r="F16" i="4"/>
  <c r="J16" i="4" s="1"/>
  <c r="I189" i="3"/>
  <c r="H243" i="3"/>
  <c r="F347" i="3"/>
  <c r="F346" i="3" s="1"/>
  <c r="I346" i="3"/>
  <c r="I334" i="3" s="1"/>
  <c r="I333" i="3" s="1"/>
  <c r="I510" i="3" s="1"/>
  <c r="F434" i="3"/>
  <c r="F432" i="3" s="1"/>
  <c r="F431" i="3" s="1"/>
  <c r="F512" i="3" s="1"/>
  <c r="I432" i="3"/>
  <c r="I431" i="3" s="1"/>
  <c r="I512" i="3" s="1"/>
  <c r="M501" i="3"/>
  <c r="N23" i="5"/>
  <c r="O104" i="3" s="1"/>
  <c r="D23" i="5"/>
  <c r="H60" i="5"/>
  <c r="M60" i="5"/>
  <c r="O507" i="3"/>
  <c r="O23" i="5"/>
  <c r="P104" i="3" s="1"/>
  <c r="E67" i="5"/>
  <c r="K23" i="5"/>
  <c r="N507" i="3"/>
  <c r="F67" i="5"/>
  <c r="H35" i="5"/>
  <c r="D56" i="5"/>
  <c r="H63" i="5"/>
  <c r="L63" i="5"/>
  <c r="D453" i="3"/>
  <c r="D516" i="3" s="1"/>
  <c r="D454" i="3"/>
  <c r="M513" i="3"/>
  <c r="L27" i="5"/>
  <c r="D21" i="9"/>
  <c r="E35" i="12" s="1"/>
  <c r="O40" i="5"/>
  <c r="P214" i="3" s="1"/>
  <c r="J49" i="5"/>
  <c r="H59" i="5"/>
  <c r="H40" i="5" l="1"/>
  <c r="E306" i="3"/>
  <c r="I67" i="5"/>
  <c r="E32" i="12"/>
  <c r="C9" i="14" s="1"/>
  <c r="C33" i="13"/>
  <c r="C31" i="13" s="1"/>
  <c r="C16" i="14" s="1"/>
  <c r="C15" i="13"/>
  <c r="D517" i="3"/>
  <c r="F7" i="1"/>
  <c r="F59" i="1" s="1"/>
  <c r="C19" i="13"/>
  <c r="G518" i="3"/>
  <c r="G513" i="3" s="1"/>
  <c r="E507" i="3"/>
  <c r="H454" i="3"/>
  <c r="I10" i="3"/>
  <c r="I9" i="3" s="1"/>
  <c r="I8" i="3" s="1"/>
  <c r="H257" i="3"/>
  <c r="H511" i="3" s="1"/>
  <c r="H507" i="3" s="1"/>
  <c r="C19" i="12" s="1"/>
  <c r="E19" i="12" s="1"/>
  <c r="G104" i="3"/>
  <c r="I363" i="3"/>
  <c r="I362" i="3" s="1"/>
  <c r="E104" i="3"/>
  <c r="G8" i="3"/>
  <c r="F307" i="3"/>
  <c r="D518" i="3"/>
  <c r="I188" i="3"/>
  <c r="I187" i="3" s="1"/>
  <c r="I517" i="3" s="1"/>
  <c r="G361" i="3"/>
  <c r="G506" i="3"/>
  <c r="H363" i="3"/>
  <c r="H362" i="3" s="1"/>
  <c r="K500" i="3"/>
  <c r="C21" i="13" s="1"/>
  <c r="H216" i="3"/>
  <c r="H215" i="3" s="1"/>
  <c r="E8" i="3"/>
  <c r="I307" i="3"/>
  <c r="I306" i="3" s="1"/>
  <c r="F188" i="3"/>
  <c r="F187" i="3" s="1"/>
  <c r="H307" i="3"/>
  <c r="H306" i="3" s="1"/>
  <c r="H504" i="3" s="1"/>
  <c r="C518" i="3"/>
  <c r="C513" i="3" s="1"/>
  <c r="H105" i="3"/>
  <c r="H503" i="3" s="1"/>
  <c r="G507" i="3"/>
  <c r="E517" i="3"/>
  <c r="I215" i="3"/>
  <c r="I214" i="3" s="1"/>
  <c r="N214" i="3" s="1"/>
  <c r="D306" i="3"/>
  <c r="D504" i="3" s="1"/>
  <c r="C215" i="3"/>
  <c r="F105" i="3"/>
  <c r="F503" i="3" s="1"/>
  <c r="H188" i="3"/>
  <c r="H187" i="3" s="1"/>
  <c r="H518" i="3" s="1"/>
  <c r="C361" i="3"/>
  <c r="C502" i="3"/>
  <c r="D507" i="3"/>
  <c r="E215" i="3"/>
  <c r="E214" i="3" s="1"/>
  <c r="C104" i="3"/>
  <c r="F257" i="3"/>
  <c r="F511" i="3" s="1"/>
  <c r="H10" i="3"/>
  <c r="H9" i="3" s="1"/>
  <c r="H8" i="3" s="1"/>
  <c r="G215" i="3"/>
  <c r="E518" i="3"/>
  <c r="I105" i="3"/>
  <c r="I503" i="3" s="1"/>
  <c r="E361" i="3"/>
  <c r="H23" i="1"/>
  <c r="C22" i="12" s="1"/>
  <c r="E22" i="12" s="1"/>
  <c r="O8" i="3"/>
  <c r="O56" i="5"/>
  <c r="P361" i="3" s="1"/>
  <c r="H17" i="1"/>
  <c r="P8" i="3"/>
  <c r="D67" i="5"/>
  <c r="K67" i="5"/>
  <c r="I507" i="3"/>
  <c r="L66" i="5"/>
  <c r="J67" i="5"/>
  <c r="L43" i="5"/>
  <c r="M8" i="3"/>
  <c r="H56" i="5"/>
  <c r="F334" i="3"/>
  <c r="F333" i="3" s="1"/>
  <c r="F510" i="3" s="1"/>
  <c r="D215" i="3"/>
  <c r="I502" i="3"/>
  <c r="F362" i="3"/>
  <c r="J501" i="3"/>
  <c r="J500" i="3" s="1"/>
  <c r="J214" i="3"/>
  <c r="L41" i="5"/>
  <c r="H8" i="1"/>
  <c r="D7" i="1"/>
  <c r="D59" i="1" s="1"/>
  <c r="F11" i="3"/>
  <c r="F10" i="3" s="1"/>
  <c r="F9" i="3" s="1"/>
  <c r="H23" i="5"/>
  <c r="H67" i="5" s="1"/>
  <c r="D361" i="3"/>
  <c r="M23" i="5"/>
  <c r="L24" i="5"/>
  <c r="L23" i="5" s="1"/>
  <c r="G504" i="3"/>
  <c r="G305" i="3"/>
  <c r="E504" i="3"/>
  <c r="E305" i="3"/>
  <c r="N56" i="5"/>
  <c r="O361" i="3" s="1"/>
  <c r="F453" i="3"/>
  <c r="F516" i="3" s="1"/>
  <c r="F454" i="3"/>
  <c r="C504" i="3"/>
  <c r="C305" i="3"/>
  <c r="C25" i="13"/>
  <c r="E31" i="12"/>
  <c r="C10" i="14" s="1"/>
  <c r="L60" i="5"/>
  <c r="L56" i="5" s="1"/>
  <c r="M56" i="5"/>
  <c r="M361" i="3" s="1"/>
  <c r="F104" i="3" l="1"/>
  <c r="O67" i="5"/>
  <c r="L40" i="5"/>
  <c r="D513" i="3"/>
  <c r="H7" i="1"/>
  <c r="C11" i="13" s="1"/>
  <c r="C16" i="13"/>
  <c r="C14" i="14"/>
  <c r="H502" i="3"/>
  <c r="H517" i="3"/>
  <c r="H513" i="3" s="1"/>
  <c r="C13" i="12" s="1"/>
  <c r="E13" i="12" s="1"/>
  <c r="I518" i="3"/>
  <c r="I505" i="3"/>
  <c r="F518" i="3"/>
  <c r="F517" i="3"/>
  <c r="F513" i="3" s="1"/>
  <c r="E513" i="3"/>
  <c r="D305" i="3"/>
  <c r="H214" i="3"/>
  <c r="H505" i="3"/>
  <c r="F507" i="3"/>
  <c r="I513" i="3"/>
  <c r="C505" i="3"/>
  <c r="C501" i="3" s="1"/>
  <c r="C500" i="3" s="1"/>
  <c r="C214" i="3"/>
  <c r="E505" i="3"/>
  <c r="E501" i="3" s="1"/>
  <c r="H104" i="3"/>
  <c r="H305" i="3"/>
  <c r="G214" i="3"/>
  <c r="G505" i="3"/>
  <c r="G501" i="3" s="1"/>
  <c r="G500" i="3" s="1"/>
  <c r="F306" i="3"/>
  <c r="F305" i="3" s="1"/>
  <c r="I104" i="3"/>
  <c r="F215" i="3"/>
  <c r="O500" i="3"/>
  <c r="L67" i="5"/>
  <c r="P500" i="3"/>
  <c r="N67" i="5"/>
  <c r="D505" i="3"/>
  <c r="D501" i="3" s="1"/>
  <c r="D500" i="3" s="1"/>
  <c r="D214" i="3"/>
  <c r="M104" i="3"/>
  <c r="M500" i="3" s="1"/>
  <c r="M67" i="5"/>
  <c r="F502" i="3"/>
  <c r="F8" i="3"/>
  <c r="H506" i="3"/>
  <c r="H361" i="3"/>
  <c r="I305" i="3"/>
  <c r="N305" i="3" s="1"/>
  <c r="I504" i="3"/>
  <c r="I506" i="3"/>
  <c r="I361" i="3"/>
  <c r="N361" i="3" s="1"/>
  <c r="F506" i="3"/>
  <c r="F361" i="3"/>
  <c r="N8" i="3"/>
  <c r="H59" i="1" l="1"/>
  <c r="H501" i="3"/>
  <c r="H500" i="3" s="1"/>
  <c r="E500" i="3"/>
  <c r="F504" i="3"/>
  <c r="N104" i="3"/>
  <c r="F214" i="3"/>
  <c r="F505" i="3"/>
  <c r="I501" i="3"/>
  <c r="I500" i="3" s="1"/>
  <c r="C10" i="12"/>
  <c r="E10" i="12" s="1"/>
  <c r="E7" i="12" s="1"/>
  <c r="N500" i="3"/>
  <c r="C10" i="13" s="1"/>
  <c r="C8" i="13" s="1"/>
  <c r="F501" i="3" l="1"/>
  <c r="F500" i="3" s="1"/>
  <c r="C8" i="14"/>
  <c r="C7" i="14" s="1"/>
  <c r="C30" i="13"/>
  <c r="C27" i="13" s="1"/>
  <c r="C15" i="14" s="1"/>
  <c r="E6" i="12"/>
  <c r="C13" i="14"/>
  <c r="C7" i="13" l="1"/>
  <c r="C12" i="14" s="1"/>
  <c r="C17"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5" authorId="0" shapeId="0" xr:uid="{00000000-0006-0000-0100-000001000000}">
      <text>
        <r>
          <rPr>
            <sz val="10"/>
            <color rgb="FF000000"/>
            <rFont val="Arial"/>
            <family val="2"/>
          </rPr>
          <t xml:space="preserve">======
</t>
        </r>
        <r>
          <rPr>
            <sz val="10"/>
            <color rgb="FF000000"/>
            <rFont val="Arial"/>
            <family val="2"/>
          </rPr>
          <t xml:space="preserve">ID#AAAAKHGyxy8
</t>
        </r>
        <r>
          <rPr>
            <sz val="10"/>
            <color rgb="FF000000"/>
            <rFont val="Arial"/>
            <family val="2"/>
          </rPr>
          <t xml:space="preserve">Nguyen Thi Quynh Trang    (2020-08-12 14:14:11)
</t>
        </r>
        <r>
          <rPr>
            <sz val="10"/>
            <color rgb="FF000000"/>
            <rFont val="Arial"/>
            <family val="2"/>
          </rPr>
          <t>Hệ số này có cần cho công thức ở ô (9) ko?</t>
        </r>
      </text>
    </comment>
    <comment ref="F5" authorId="0" shapeId="0" xr:uid="{00000000-0006-0000-0100-000002000000}">
      <text>
        <r>
          <rPr>
            <sz val="10"/>
            <color rgb="FF000000"/>
            <rFont val="Arial"/>
            <family val="2"/>
          </rPr>
          <t>======
ID#AAAAKHGyxzA
Nguyen Thi Quynh Trang    (2020-08-12 14:19:02)
Mục (6) có phải là tổng số tiết GD quy chuẩn đăng kí thực hiện không?</t>
        </r>
      </text>
    </comment>
    <comment ref="I7" authorId="0" shapeId="0" xr:uid="{00000000-0006-0000-0100-000003000000}">
      <text>
        <r>
          <rPr>
            <sz val="10"/>
            <color rgb="FF000000"/>
            <rFont val="Arial"/>
            <family val="2"/>
          </rPr>
          <t>======
ID#AAAAKHGyxy4
Nguyen Thi Quynh Trang    (2020-08-12 14:16:05)
(9)=(3)x(5)x(4)x16.5
Cần có hệ số TC (4) tính trong môn học ko? xem lại QCCTNB. nếu hệ số TC môn học khác 1, thì thế nào?</t>
        </r>
      </text>
    </comment>
    <comment ref="L7" authorId="0" shapeId="0" xr:uid="{00000000-0006-0000-0100-000004000000}">
      <text>
        <r>
          <rPr>
            <sz val="10"/>
            <color rgb="FF000000"/>
            <rFont val="Arial"/>
            <family val="2"/>
          </rPr>
          <t>======
ID#AAAAKHGyxy0
HOANG NGUYEN    (2020-08-12 13:34:04)
Các chỉ tiêu từ 12 - 16 lấy từ biểu số 3</t>
        </r>
      </text>
    </comment>
  </commentList>
  <extLst>
    <ext xmlns:r="http://schemas.openxmlformats.org/officeDocument/2006/relationships" uri="GoogleSheetsCustomDataVersion1">
      <go:sheetsCustomData xmlns:go="http://customooxmlschemas.google.com/" r:id="" roundtripDataSignature="AMtx7mjvIwxc8tnErbIb2kAJEInxieyYxQ=="/>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K7" authorId="0" shapeId="0" xr:uid="{00000000-0006-0000-0300-000001000000}">
      <text>
        <r>
          <rPr>
            <sz val="10"/>
            <color rgb="FF000000"/>
            <rFont val="Arial"/>
            <family val="2"/>
          </rPr>
          <t>======
ID#AAAAKHGyxyw
linh le    (2020-08-14 03:36:35)
công thức có vấn đề không? số giờ HĐCM phải được tính riêng.</t>
        </r>
      </text>
    </comment>
  </commentList>
  <extLst>
    <ext xmlns:r="http://schemas.openxmlformats.org/officeDocument/2006/relationships" uri="GoogleSheetsCustomDataVersion1">
      <go:sheetsCustomData xmlns:go="http://customooxmlschemas.google.com/" r:id="" roundtripDataSignature="AMtx7mj1oVq/lj5GQ215E9BVV/FlAc+Jtg=="/>
    </ext>
  </extLst>
</comments>
</file>

<file path=xl/sharedStrings.xml><?xml version="1.0" encoding="utf-8"?>
<sst xmlns="http://schemas.openxmlformats.org/spreadsheetml/2006/main" count="2000" uniqueCount="783">
  <si>
    <t>TRƯỜNG ĐẠI HỌC VINH</t>
  </si>
  <si>
    <t>Biểu số 1</t>
  </si>
  <si>
    <t>KHOA SƯ PHẠM NGOẠI NGỮ</t>
  </si>
  <si>
    <t>KẾ HOẠCH TUYỂN SINH NĂM HỌC 2020-2021</t>
  </si>
  <si>
    <t xml:space="preserve">Đơn vị tính: sinh viên, học viên </t>
  </si>
  <si>
    <t>STT</t>
  </si>
  <si>
    <t>Nội dung</t>
  </si>
  <si>
    <t>Đơn vị tính</t>
  </si>
  <si>
    <t>Ngành SP Tiếng Anh</t>
  </si>
  <si>
    <t>Ngành Ngôn ngữ Anh</t>
  </si>
  <si>
    <t>Ngành Ngôn ngữ Anh (bằng 2)</t>
  </si>
  <si>
    <t>Ngành …</t>
  </si>
  <si>
    <t>Cộng toàn đơn vị</t>
  </si>
  <si>
    <t>Ghi chú</t>
  </si>
  <si>
    <t>(1)</t>
  </si>
  <si>
    <t>(2)</t>
  </si>
  <si>
    <t>(3)</t>
  </si>
  <si>
    <t>(4)</t>
  </si>
  <si>
    <t>(5)</t>
  </si>
  <si>
    <t>(6)</t>
  </si>
  <si>
    <t>(7)</t>
  </si>
  <si>
    <t>(8)</t>
  </si>
  <si>
    <t>(9)</t>
  </si>
  <si>
    <t>A</t>
  </si>
  <si>
    <t xml:space="preserve">Đào tạo chính quy </t>
  </si>
  <si>
    <t>I</t>
  </si>
  <si>
    <t>Đại học chính quy</t>
  </si>
  <si>
    <t>1.1</t>
  </si>
  <si>
    <t>Số SV có mặt đến ngày 01/8/2020, gồm:</t>
  </si>
  <si>
    <t>Sinh viên</t>
  </si>
  <si>
    <t>.- Khóa 57 CN và khóa 56 về trước</t>
  </si>
  <si>
    <t>.- Khóa 57 (kỹ sư)</t>
  </si>
  <si>
    <t>.- Khóa 58</t>
  </si>
  <si>
    <t>.- Khóa 59</t>
  </si>
  <si>
    <t>.- Khóa 60</t>
  </si>
  <si>
    <t>1.2</t>
  </si>
  <si>
    <t>Số SV DK tuyển mới năm học 2020-2021</t>
  </si>
  <si>
    <t>Số sinh viên ra trường trong năm học 2020-2021</t>
  </si>
  <si>
    <t>II</t>
  </si>
  <si>
    <t xml:space="preserve">Đào tạo Thạc sỹ </t>
  </si>
  <si>
    <t>Số HV có mặt đến ngày 01/8/2020, gồm:</t>
  </si>
  <si>
    <t>Học viên</t>
  </si>
  <si>
    <t>.- Khóa 27 về trước (không tính số K26 BV năm 2020)</t>
  </si>
  <si>
    <t>.- Khóa 28</t>
  </si>
  <si>
    <t>Số HV DK tuyển mới năm học 2020-2021</t>
  </si>
  <si>
    <t>Số học viên ra trường trong năm học 2020-2021</t>
  </si>
  <si>
    <t>III</t>
  </si>
  <si>
    <t>Đào tạo Tiến sỹ</t>
  </si>
  <si>
    <t>Số NCS có mặt đến ngày 01/8/2020, gồm:</t>
  </si>
  <si>
    <t>.-Khóa 24 về trước</t>
  </si>
  <si>
    <t>.-Khóa 25</t>
  </si>
  <si>
    <t>.-Khóa 26</t>
  </si>
  <si>
    <t>.-Khóa 27</t>
  </si>
  <si>
    <t>Số NCS DK tuyển mới năm học 2020-2021</t>
  </si>
  <si>
    <t>IV</t>
  </si>
  <si>
    <t>Đào tạo THPT chuyên</t>
  </si>
  <si>
    <t>HS</t>
  </si>
  <si>
    <t>Số học sinh có mặt đến ngày 01/8/2020, gồm:</t>
  </si>
  <si>
    <t>.-Khóa 53 (Lớp 12)</t>
  </si>
  <si>
    <t>.-Khóa 54 (Lớp 11)</t>
  </si>
  <si>
    <t>Số học sinh tuyển mới năm học 2020-2021</t>
  </si>
  <si>
    <t>V</t>
  </si>
  <si>
    <t>Đào tạo THPT chất lượng cao</t>
  </si>
  <si>
    <t>VI</t>
  </si>
  <si>
    <t>Đào tạo Trường THSP</t>
  </si>
  <si>
    <t>Trẻ, HS</t>
  </si>
  <si>
    <t>(Tương tự như Đào tạo THPT chuyên, chi tiết đến bậc học từ trẻ nhà trẻ đến mầm non)</t>
  </si>
  <si>
    <t>B</t>
  </si>
  <si>
    <t>Đào tạo không chính quy</t>
  </si>
  <si>
    <t xml:space="preserve">Đại học vừa làm vừa học </t>
  </si>
  <si>
    <t>.- Khóa 58 về trước</t>
  </si>
  <si>
    <t>.- Khóa 61</t>
  </si>
  <si>
    <t>Đại học Giáo dục từ xa</t>
  </si>
  <si>
    <t>.- Khóa 57 về trước</t>
  </si>
  <si>
    <t>Đào tạo khác</t>
  </si>
  <si>
    <t>HSSV</t>
  </si>
  <si>
    <t>Tổng cộng số SV, HV có mặt NH 2020-2021 (Tổng HSSV tất cả các bậc, hình thức đào tạo: A+B)</t>
  </si>
  <si>
    <t>Nghệ An, ngày 16 tháng  8  năm 2020</t>
  </si>
  <si>
    <t>TRƯỞNG ĐƠN VỊ</t>
  </si>
  <si>
    <t>TS. Nguyễn Thị Kim Anh</t>
  </si>
  <si>
    <t>Lưu ý: số lượng các đơn vị cập nhật phải khớp với số lượng các phòng ban chức năng cung cấp</t>
  </si>
  <si>
    <t>Biểu số 2</t>
  </si>
  <si>
    <t>KẾ HOẠCH ĐÀO TẠO. GIẢNG DẠY CỦA ĐƠN VỊ TRONG NĂM HỌC 2020-2021</t>
  </si>
  <si>
    <t xml:space="preserve">Đơn vị tính: </t>
  </si>
  <si>
    <t xml:space="preserve">Tên học phần hoặc chuyên đề; hướng dẫn luận văn, đồ án, luận án </t>
  </si>
  <si>
    <t>Số TC theo chương trình đào tạo</t>
  </si>
  <si>
    <t>Hệ số TC môn học tính học phí so với TC dạy lý thuyết trên lớp</t>
  </si>
  <si>
    <t>Số lớp TC dự kiến mở</t>
  </si>
  <si>
    <t>Số tiết giảng dạy quy chuẩn</t>
  </si>
  <si>
    <t>Số SV, HV bình quân theo học/lớp TC</t>
  </si>
  <si>
    <t>Tổng số lượt tín chỉ/HSSV dự kiến đảm nhận</t>
  </si>
  <si>
    <t>Tổng số giờ giảng dạy quy chuẩn kế hoạch đăng ký thực hiện</t>
  </si>
  <si>
    <t>Số giờ chuẩn ĐM giảng dạy phải đảm nhận theo chức danh</t>
  </si>
  <si>
    <t>Số giờ chuẩn ĐM giảng dạy phải đảm nhận đã trừ miễn giảm</t>
  </si>
  <si>
    <t>Dự kiến thừa thiếu số giờ giảng dạy quy chuẩn</t>
  </si>
  <si>
    <t>Số giờ NCKH đăng ký thực hiện</t>
  </si>
  <si>
    <t>Số giờ HĐCM khác đăng ký thực hiện</t>
  </si>
  <si>
    <t>GV trong đơn vị đảm nhận</t>
  </si>
  <si>
    <t>GV khối HC Trường đảm nhận</t>
  </si>
  <si>
    <t>GV thỉnh giảng</t>
  </si>
  <si>
    <t>(6)=(9)+ (10)+(11)</t>
  </si>
  <si>
    <t>(8)=(3x5x7)</t>
  </si>
  <si>
    <t>(09)=(3)x(5)x(4)x 16.5</t>
  </si>
  <si>
    <t>(10)</t>
  </si>
  <si>
    <t>(11)</t>
  </si>
  <si>
    <t>(12)</t>
  </si>
  <si>
    <t>(13)</t>
  </si>
  <si>
    <t>(14)</t>
  </si>
  <si>
    <t>(15)</t>
  </si>
  <si>
    <t>(16)</t>
  </si>
  <si>
    <t>(17)</t>
  </si>
  <si>
    <t>Bộ môn Biên - Phiên dịch</t>
  </si>
  <si>
    <t>Đào tạo chinh quy (gồm cả trong và ngoài Trường)</t>
  </si>
  <si>
    <t>a</t>
  </si>
  <si>
    <t>Giảng dạy ĐH chính quy</t>
  </si>
  <si>
    <t>a.1</t>
  </si>
  <si>
    <t>Lý thuyết dịch</t>
  </si>
  <si>
    <t>Nguyễn Duy Bình</t>
  </si>
  <si>
    <t>a.2</t>
  </si>
  <si>
    <t>Phiên dịch 2</t>
  </si>
  <si>
    <t>Nguyễn Thị Lan Phương</t>
  </si>
  <si>
    <t>Dương Đức Ánh</t>
  </si>
  <si>
    <t>a.3</t>
  </si>
  <si>
    <t>Biên dịch 3</t>
  </si>
  <si>
    <t>Nguyễn Thị Tuyết Hồng</t>
  </si>
  <si>
    <t>a.4</t>
  </si>
  <si>
    <t>Hội nhập quốc tế và định hướng nghề nghiệp</t>
  </si>
  <si>
    <t>Lê Minh Tân</t>
  </si>
  <si>
    <t>Trần Thị Phương Thảo</t>
  </si>
  <si>
    <t>a.5</t>
  </si>
  <si>
    <t>Biên dịch 2</t>
  </si>
  <si>
    <t>a.6</t>
  </si>
  <si>
    <t>Đất nước học các quốc gia nói tiếng Anh</t>
  </si>
  <si>
    <t>Lê Thị Thúy Hà</t>
  </si>
  <si>
    <t>a.7</t>
  </si>
  <si>
    <t>Văn hoá Anh-Mỹ (K58 Thái Lan)</t>
  </si>
  <si>
    <t>a.8</t>
  </si>
  <si>
    <t>Giao tiếp trong kinh doanh</t>
  </si>
  <si>
    <t>Nguyễn Hữu Quyết</t>
  </si>
  <si>
    <t>Nguyễn Thị Lam Giang</t>
  </si>
  <si>
    <t>Giao tiếp giao văn hóa</t>
  </si>
  <si>
    <t>a.9</t>
  </si>
  <si>
    <t>Phiên dịch 1</t>
  </si>
  <si>
    <t>a.10</t>
  </si>
  <si>
    <t>Biên dịch 1</t>
  </si>
  <si>
    <t>Nguyễn Duy Bình</t>
  </si>
  <si>
    <t>a.11</t>
  </si>
  <si>
    <t>Dịch 1 (SP Anh)</t>
  </si>
  <si>
    <t>a.12</t>
  </si>
  <si>
    <t>Dịch 2 (SP Anh)</t>
  </si>
  <si>
    <t>a.13</t>
  </si>
  <si>
    <t>Văn học Anh</t>
  </si>
  <si>
    <t>a.14</t>
  </si>
  <si>
    <t>Quy trình xây dựng dự án</t>
  </si>
  <si>
    <t>Lê Thị Tuyết Hạnh</t>
  </si>
  <si>
    <t>b</t>
  </si>
  <si>
    <t>Hướng dẫn thực tế, thực tập; luận văn và đổ án TN</t>
  </si>
  <si>
    <t>Tổ BM Hướng dẫn luận văn TN</t>
  </si>
  <si>
    <t>b.1</t>
  </si>
  <si>
    <t>Tổ BM hướng dẫn đồ án TN</t>
  </si>
  <si>
    <t>b.2</t>
  </si>
  <si>
    <t>Tổ BM hướng dẫn khóa luận TN</t>
  </si>
  <si>
    <t>b.3</t>
  </si>
  <si>
    <t>Tổ BM hướng dẫn thực tập</t>
  </si>
  <si>
    <t>b.4</t>
  </si>
  <si>
    <t>Tổ BM hướng dẫn đi thực tế</t>
  </si>
  <si>
    <t>Đào tạo Cao học (gồm cả trong và ngoài Trường)</t>
  </si>
  <si>
    <t>b5</t>
  </si>
  <si>
    <t>Chuyên đề Tiếng Anh</t>
  </si>
  <si>
    <t>c</t>
  </si>
  <si>
    <t>Hướng dẫn chuyên đề</t>
  </si>
  <si>
    <t>Đào tạo ĐH vừa làm vừa học</t>
  </si>
  <si>
    <t>Giảng dạy ĐH vừa làm vừa học</t>
  </si>
  <si>
    <t>Dịch</t>
  </si>
  <si>
    <t>Các hoạt động khác (nếu có)</t>
  </si>
  <si>
    <t>Giảng dạy ĐH ĐTTX</t>
  </si>
  <si>
    <t>Đào tạo chứng chỉ</t>
  </si>
  <si>
    <t>Tổ bộ môn Ngoại ngữ chuyên ngành</t>
  </si>
  <si>
    <t>Tiếng Anh 1</t>
  </si>
  <si>
    <t>Vũ Thị Hà</t>
  </si>
  <si>
    <t>Nguyễn Thị Lành</t>
  </si>
  <si>
    <t>Nguyễn Lê Hoài Thu</t>
  </si>
  <si>
    <t>Nguyễn Thị Liên</t>
  </si>
  <si>
    <t>Phạm Thị Lương Giang</t>
  </si>
  <si>
    <t>Lưu Ngọc Bảo</t>
  </si>
  <si>
    <t>Hoàng Thị Chung</t>
  </si>
  <si>
    <t>Trương Thị Minh</t>
  </si>
  <si>
    <t>Nguyễn Thị Hồng Thắm</t>
  </si>
  <si>
    <t>Thái Anh Tuấn</t>
  </si>
  <si>
    <t>Trần Thị Vân Anh</t>
  </si>
  <si>
    <t>Lê Thái Binh</t>
  </si>
  <si>
    <t>Trần Giang Nam</t>
  </si>
  <si>
    <t>Phạm Xuân Sơn</t>
  </si>
  <si>
    <t>Tiếng Anh 2</t>
  </si>
  <si>
    <t>Tiếng Pháp 1</t>
  </si>
  <si>
    <t>Tiếng Pháp 2</t>
  </si>
  <si>
    <t>b.5</t>
  </si>
  <si>
    <t>Giảng dạy Thạc sỹ</t>
  </si>
  <si>
    <t>Chuyên đề Tiếng Pháp</t>
  </si>
  <si>
    <t>Hướng dẫn luận văn TN</t>
  </si>
  <si>
    <t>Đào tạo Nghiên cứu sinh</t>
  </si>
  <si>
    <t>Giảng dạy Nghiên cứu sinh</t>
  </si>
  <si>
    <t>Hướng dẫn Luận án</t>
  </si>
  <si>
    <t>Đào tạo không chính quy (gồm cả trong, ngoài Trường)</t>
  </si>
  <si>
    <t>Tiếng Anh</t>
  </si>
  <si>
    <t>C</t>
  </si>
  <si>
    <t>Tổ bộ môn Lý thuyết tiếng Anh</t>
  </si>
  <si>
    <t>Giảng dạy đại học chính quy</t>
  </si>
  <si>
    <t>Ngữ pháp ( K60)</t>
  </si>
  <si>
    <t>Đinh Thị Mai Anh</t>
  </si>
  <si>
    <t>Dẫn luận ngôn ngữ (K61)</t>
  </si>
  <si>
    <t>Nguyễn Xuân Bình</t>
  </si>
  <si>
    <t>Ngô Đình Phương</t>
  </si>
  <si>
    <t>Ngôn ngữ học đôi chiếu (K59)</t>
  </si>
  <si>
    <t>Nguyễn Vân Anh</t>
  </si>
  <si>
    <t>Phân tích diễn ngôn ( K59)</t>
  </si>
  <si>
    <t>Ngữ dụng học (K59 )</t>
  </si>
  <si>
    <t>Nguyễn Thị Kim Anh</t>
  </si>
  <si>
    <t>Tiếng Anh Du lịch (K60 SP)</t>
  </si>
  <si>
    <t>Nguyễn Thị Phương Thảo</t>
  </si>
  <si>
    <t>Tiếng Anh Văn phòng (K60 SP)</t>
  </si>
  <si>
    <t>Từ vựng ngữ nghĩa( K59)</t>
  </si>
  <si>
    <t>Võ Thị Hồng Minh</t>
  </si>
  <si>
    <t>Tiếng Anh Kinh tế ( K58NN)</t>
  </si>
  <si>
    <t>Ngữ âm-Âm vị (K60)</t>
  </si>
  <si>
    <t>-</t>
  </si>
  <si>
    <t>Kiểm tra đánh giá</t>
  </si>
  <si>
    <t>Ngôn ngữ học đại cương</t>
  </si>
  <si>
    <t>a4</t>
  </si>
  <si>
    <t>Ngôn ngữ học đối chiếu</t>
  </si>
  <si>
    <t>Ngôn ngữ học tri nhận</t>
  </si>
  <si>
    <t>a7</t>
  </si>
  <si>
    <t>Tiếp thu ngôn ngữ thứ nhất và ngôn ngữ thứ hai</t>
  </si>
  <si>
    <t>Trần Bá Tiến</t>
  </si>
  <si>
    <t>Bình diện văn hóa trong giảng dạy ngoại ngữ</t>
  </si>
  <si>
    <t>Ngữ dụng học</t>
  </si>
  <si>
    <t>Trân Bá Tiến</t>
  </si>
  <si>
    <t>Từ vựng ngữ nghĩa</t>
  </si>
  <si>
    <t>Ngữ Âm-Âm vị</t>
  </si>
  <si>
    <t>D</t>
  </si>
  <si>
    <t>Tổ bộ môn PPGD Tiếng Anh</t>
  </si>
  <si>
    <t>Lý luận và phương pháp dạy học tiếng Anh</t>
  </si>
  <si>
    <t>Lê Thị Thanh Bình</t>
  </si>
  <si>
    <t>Kỹ thuật và Thực hành PPGD Tiếng Anh</t>
  </si>
  <si>
    <t>Nguyễn Thị Dương Ngọc</t>
  </si>
  <si>
    <t>Hoàng Tăng Đức</t>
  </si>
  <si>
    <t>Trần Thị Ngọc Yến</t>
  </si>
  <si>
    <t>Nguyễn Thị Bích Hiền</t>
  </si>
  <si>
    <t>PPNC KH bộ môn Tiếng Anh</t>
  </si>
  <si>
    <t>Phương pháp giảng dạy tiếng Anh tiểu học</t>
  </si>
  <si>
    <t>Thiết kế chương trình và phát triển học liệu</t>
  </si>
  <si>
    <t>Kỹ thuật giảng dạy ngữ liệu</t>
  </si>
  <si>
    <t>Giảng dạy Kỹ năng ngôn ngữ</t>
  </si>
  <si>
    <t>Chuyên đề tiếng Anh</t>
  </si>
  <si>
    <t>Viết khoa học</t>
  </si>
  <si>
    <t>Trần Thị Hảo</t>
  </si>
  <si>
    <t>Nguyễn Thị Vân Lam</t>
  </si>
  <si>
    <t>E</t>
  </si>
  <si>
    <t>Tổ bộ môn Kỹ năng Tiếng Anh</t>
  </si>
  <si>
    <t>Kỹ năng Tổng hợp tiếng Anh 1 (K61)</t>
  </si>
  <si>
    <t>Cao Thị Phương</t>
  </si>
  <si>
    <t>Nguyễn Thị Tường</t>
  </si>
  <si>
    <t>Văn Thị Hà</t>
  </si>
  <si>
    <t>Kỹ năng Tổng hợp tiếng Anh 2 (K61)</t>
  </si>
  <si>
    <t>Kỹ năng Tổng hợp tiếng Anh 3 (K60)</t>
  </si>
  <si>
    <t>Trần Thị Thu Trang</t>
  </si>
  <si>
    <t>Nguyễn Thị Hiền Lương</t>
  </si>
  <si>
    <t>Đọc-Viết Tiếng Anh 1 (K60)</t>
  </si>
  <si>
    <t>Vũ Thị Việt Hương</t>
  </si>
  <si>
    <t>Nguyễn Thị Tường</t>
  </si>
  <si>
    <t>Trần Thị Khánh Tùng</t>
  </si>
  <si>
    <t>Nghe-Nói Tiếng Anh 1 (K60)</t>
  </si>
  <si>
    <t>Nguyễn Thị Tô Hằng</t>
  </si>
  <si>
    <t>Lê Diệu Linh</t>
  </si>
  <si>
    <t>Đọc-Viết Tiếng Anh 2 (K59)</t>
  </si>
  <si>
    <t>Nghe-Nói Tiếng Anh 2 (K59)</t>
  </si>
  <si>
    <t>Đọc-Viết Tiếng Anh 3 (K59)</t>
  </si>
  <si>
    <t>Nghe-Nói Tiếng Anh 3 (K59)</t>
  </si>
  <si>
    <t>Tiếng Anh nâng cao (K58)</t>
  </si>
  <si>
    <t>Phan Thị Hương</t>
  </si>
  <si>
    <t>Hoàng Tăng Đức</t>
  </si>
  <si>
    <t>Cao Thị Phương</t>
  </si>
  <si>
    <t>Trần Thị Khánh Tùng</t>
  </si>
  <si>
    <t>Trần Thị Thu Trang</t>
  </si>
  <si>
    <t>Nguyễn Thị Hiền Lương</t>
  </si>
  <si>
    <t>Lý thuyểt và PP giảng dạy ngoại ngữ</t>
  </si>
  <si>
    <t>Xây dựng chương trình giảng dạy ngoại ngữ</t>
  </si>
  <si>
    <t>a3</t>
  </si>
  <si>
    <t>a1</t>
  </si>
  <si>
    <t>Nghe-nói 1</t>
  </si>
  <si>
    <t>a2</t>
  </si>
  <si>
    <t>Đọc-viết 1</t>
  </si>
  <si>
    <t>Vũ Thị Việt Hương</t>
  </si>
  <si>
    <t>Nghe-nói 2</t>
  </si>
  <si>
    <t>Đọc-viết 2</t>
  </si>
  <si>
    <t>a5</t>
  </si>
  <si>
    <t>Nghe-nói 3</t>
  </si>
  <si>
    <t>a6</t>
  </si>
  <si>
    <t>Đọc-viết 3</t>
  </si>
  <si>
    <t>Nghe-nói 4</t>
  </si>
  <si>
    <t>a8</t>
  </si>
  <si>
    <t>Đọc-viết 4</t>
  </si>
  <si>
    <t>Đào tạo THPT - CLC</t>
  </si>
  <si>
    <t>Hoàng Tăng Đức - TA trải nghiệm (4 lớp)</t>
  </si>
  <si>
    <t>Văn Thị Hà - TA Trải nghiệm (2 lớp)</t>
  </si>
  <si>
    <t>Nguyễn Thị Tô Hằng- TA Ielts lớp 12 (4 lớp)</t>
  </si>
  <si>
    <t>Đinh Thị Mai Anh TA Ielts lớp 11 (4 lớp)</t>
  </si>
  <si>
    <t>Nguyễn Thị Dương Ngọc- TA B1 lớp 10 (2 lớp)</t>
  </si>
  <si>
    <t>Văn Thị Hà 4- TA B1 lớp 10 (2 lớp)</t>
  </si>
  <si>
    <t>Z</t>
  </si>
  <si>
    <t>Tổng hợp toàn khoa, viện, Trường</t>
  </si>
  <si>
    <t>Đại học chính quy (gồm cả trong và ngoài Trường)</t>
  </si>
  <si>
    <t>Tổ bộ môn Văn học - Dịch Tiếng Anh</t>
  </si>
  <si>
    <t>Tổ bộ môn Kỹ năng tiếng Anh</t>
  </si>
  <si>
    <t>Đào tạo Thạc sỹ (gồm cả trong và ngoài Trường)</t>
  </si>
  <si>
    <t>Đại học VLVH (gồm cả trong và ngoài Trường)</t>
  </si>
  <si>
    <t>Nghệ An, ngày 16  tháng 8  năm 2020</t>
  </si>
  <si>
    <t>Ghi chú: - KH giảng dạy lập cho cả các lớp dự kiến tuyển mới năm học 2020-2021</t>
  </si>
  <si>
    <t xml:space="preserve">.- Kế hoạch giảng dạy này là tổng hợp KH của khoa, viện, tổ BM. Thực tế các Tổ BM phải lập chi tiết cho từng giảng viên của Tổ bộ môn và các giảng viên ngoài Tổ BM, thỉnh giảng tham gia giảng dạy, hướng dẫn luận văn, đồ án, luận án (lập chi tiết theo Tổ BM kèm theo biểu).   </t>
  </si>
  <si>
    <t>. - Không tổng hợp số giờ giảng dạy khác (đào tạo ngắn hạn cấp chứng chỉ, đào tạo khác) vào số giờ giảng dạy của Tổ bộ môn, Khoa</t>
  </si>
  <si>
    <t xml:space="preserve"> - Tại cột (9),(10),(11): tùy thuộc vào giảng viên đảm nhiệm là GV trong đơn vị, khối hành chính và GV thỉnh giảng, lưu ý hệ số lớp đồng nhận thêm 1.3 đối với lớp trên 70 sinh viên</t>
  </si>
  <si>
    <t xml:space="preserve"> - Đối với giảng viên không thuộc tổ nhưng thuộc đơn vị thì vẫn ghi ở cột số (9)</t>
  </si>
  <si>
    <t xml:space="preserve"> - Các chỉ tiêu từ cột (12) -(16) thì lấy từ biểu 3</t>
  </si>
  <si>
    <t xml:space="preserve"> - Việc tổng hợp toàn khoa, viện phải được tổng hợp cả theo từng loại hình đào tạo; các chi tiểu (6),(8),(9),(10),(11),(12),(13),(14),(15),(16) cần được tổng hợp theo khoa</t>
  </si>
  <si>
    <t>Biểu số 2A</t>
  </si>
  <si>
    <t>Tên đơn vị :</t>
  </si>
  <si>
    <t>Họ và tên</t>
  </si>
  <si>
    <t>Chức danh</t>
  </si>
  <si>
    <t>Tên môn học, Chủ nhiệm lớp</t>
  </si>
  <si>
    <t>Các lớp đảm nhận</t>
  </si>
  <si>
    <t>Số giờ miễn</t>
  </si>
  <si>
    <t>(9)=(7)-(8)</t>
  </si>
  <si>
    <t>(10)=(6)-(9)</t>
  </si>
  <si>
    <t>Bộ môn Biên phiên dịch</t>
  </si>
  <si>
    <t>Giáo viên tại đơn vị</t>
  </si>
  <si>
    <t>GV</t>
  </si>
  <si>
    <t>Phiên dịch 2, Biên dịch 2, Phiên dịch 1,</t>
  </si>
  <si>
    <t>GVC</t>
  </si>
  <si>
    <t>Văn học Anh, Lý thuyết dịch</t>
  </si>
  <si>
    <t>Bộ môn Ngoại ngữ chuyên ngành</t>
  </si>
  <si>
    <t>Bộ môn Kỹ năng tiếng Anh</t>
  </si>
  <si>
    <t>Giảng dạy Cao học tại trường</t>
  </si>
  <si>
    <t>Giảng dạy Cao học ngoài trường</t>
  </si>
  <si>
    <t>Giảng dạy nghiên cứu sinh</t>
  </si>
  <si>
    <t>Giảng dạy THPT chuyên</t>
  </si>
  <si>
    <t>Giảng dạy THSP</t>
  </si>
  <si>
    <t>Trong đó:</t>
  </si>
  <si>
    <t>GV của Khoa đảm nhận</t>
  </si>
  <si>
    <t>GV thỉnh giảng đảm nhận</t>
  </si>
  <si>
    <t>Tổ bộ môn …… ( tương tự)</t>
  </si>
  <si>
    <t>TỔNG TOÀN ĐƠN VỊ</t>
  </si>
  <si>
    <t>Giảng dạy do khoa đảm nhận</t>
  </si>
  <si>
    <t>Giảng dạy THPT Chuyên</t>
  </si>
  <si>
    <t>Giảng dạy Cao học</t>
  </si>
  <si>
    <t>Giáo viên thỉnh giảng</t>
  </si>
  <si>
    <t>Nghệ An, ngày       tháng       năm 2020</t>
  </si>
  <si>
    <t>Lưu ý:</t>
  </si>
  <si>
    <t>Cột (6): căn cứ số lớp đảm nhiệm trong năm học để quy đổi ra số tiết giảng dạy của giảng viên</t>
  </si>
  <si>
    <t>Cột (7), (8), (9), (11), (12): lấy số liệu từ biểu (3)</t>
  </si>
  <si>
    <t>Biểu số 3</t>
  </si>
  <si>
    <t xml:space="preserve">  KHOA SƯ PHẠM NGOẠI NGỮ</t>
  </si>
  <si>
    <t>TỔNG HỢP SỐ GIỜ QUY CHUẨN ĐƠN VỊ PHẢI ĐẢM NHẬN GIẢNG DẠY NĂM HỌC 2020-2021</t>
  </si>
  <si>
    <t>Đơn vị tính: Tiết chuẩn</t>
  </si>
  <si>
    <t>Tổ bộ môn và họ tên giảng viên</t>
  </si>
  <si>
    <t>Số giờ chuẩn theo định mức</t>
  </si>
  <si>
    <t>Số giờ chuẩn được miễn giảm</t>
  </si>
  <si>
    <t>Số giờ chuẩn còn phải đảm nhận</t>
  </si>
  <si>
    <t>Cộng</t>
  </si>
  <si>
    <t>Giờ giảng dạy</t>
  </si>
  <si>
    <t>Giờ NCKH</t>
  </si>
  <si>
    <t>Giờ HĐCM khác</t>
  </si>
  <si>
    <t>(11)=(9)+(10)</t>
  </si>
  <si>
    <t>Tổng số cán bộ của đơn vị: 52 trong đó:</t>
  </si>
  <si>
    <t>Cán bộ hành chính: 4</t>
  </si>
  <si>
    <t>Cán bộ giảng dạy: 48 gồm:</t>
  </si>
  <si>
    <t>CBGD đảm nhận ĐM giờ tập sự (thử việc): 1</t>
  </si>
  <si>
    <t>CBGD đảm nhận ĐM giờ giảng viên trở lên: 47</t>
  </si>
  <si>
    <t>CBGD đảm nhận ĐM giờ giáo viên: ….</t>
  </si>
  <si>
    <t>Trưởng Bộ môn</t>
  </si>
  <si>
    <t>giảm 20%</t>
  </si>
  <si>
    <t>Phó trưởng Khoa</t>
  </si>
  <si>
    <t>giảm 25%</t>
  </si>
  <si>
    <t>Trần Thị Thanh Tú</t>
  </si>
  <si>
    <t>Học NCS tại Úc</t>
  </si>
  <si>
    <t>giảm 100%</t>
  </si>
  <si>
    <t>Trưởng BM</t>
  </si>
  <si>
    <t>Phó Trưởng BM</t>
  </si>
  <si>
    <t>giảm 15%</t>
  </si>
  <si>
    <t>Phó Chủ tịch CĐ Khoa</t>
  </si>
  <si>
    <t>giảm 10%</t>
  </si>
  <si>
    <t>Nghỉ sinh</t>
  </si>
  <si>
    <t>giảm 60%</t>
  </si>
  <si>
    <t>TLĐT hệ VLVH</t>
  </si>
  <si>
    <t>CVHT</t>
  </si>
  <si>
    <t>Tổ bộ môn: Lý thuyết tiếng Anh</t>
  </si>
  <si>
    <t>TK; học ThS</t>
  </si>
  <si>
    <t>Phó TBM</t>
  </si>
  <si>
    <t>PGS</t>
  </si>
  <si>
    <t>Bí thư LCĐ</t>
  </si>
  <si>
    <t>Con nhỏ dưới 24 tháng</t>
  </si>
  <si>
    <t>Trưởng bộ môn</t>
  </si>
  <si>
    <t>Nguyễn Thị Dương Ngọc</t>
  </si>
  <si>
    <t>Giảng viên tập sự</t>
  </si>
  <si>
    <t>Sau Tiến sĩ tại Úc</t>
  </si>
  <si>
    <t>Tổ bộ môn Kỹ năng Ngôn ngữ Anh</t>
  </si>
  <si>
    <t>Phó trưởng khoa</t>
  </si>
  <si>
    <t>Chủ tịch Công đoàn</t>
  </si>
  <si>
    <t>Trợ lý ĐTCQ</t>
  </si>
  <si>
    <t>Tổng cộng toàn khoa:</t>
  </si>
  <si>
    <t xml:space="preserve">           Nghệ An, ngày 16  tháng 8  năm 2020</t>
  </si>
  <si>
    <t>KHOA SPNN</t>
  </si>
  <si>
    <t>TRƯỞNG KHOA</t>
  </si>
  <si>
    <t xml:space="preserve">        TRƯỜNG ĐẠI HỌC VINH</t>
  </si>
  <si>
    <t>Biểu số 4</t>
  </si>
  <si>
    <t>BẢNG TỔNG HỢP CÁC HOẠT ĐỘNG ĐÀO TẠO, THỰC HÀNH - THÍ NGHIỆM ĐỀ NGHỊ CẤP KINH PHÍ NĂM HỌC 2020-2021</t>
  </si>
  <si>
    <t>Đơn vị tính: nghìn đồng</t>
  </si>
  <si>
    <t>Nội dung hoạt động giáo dục, đào tạo</t>
  </si>
  <si>
    <t xml:space="preserve">Trình độ, hình thức đào tạo </t>
  </si>
  <si>
    <t>Lớp đảm nhận</t>
  </si>
  <si>
    <t>Địa điểm đặt lớp (trong trường hay ngoài Trường)</t>
  </si>
  <si>
    <t>Hoạt động tại học kỳ</t>
  </si>
  <si>
    <t>Số tín chỉ (hoặc số tiết giảng dạy)</t>
  </si>
  <si>
    <t>Số kinh phí đề nghị cấp</t>
  </si>
  <si>
    <t>Công tác thực hành thí nghiệm</t>
  </si>
  <si>
    <t>Công tác thực tập, kiến tập, thực tế, rèn nghề, hoạt động khác</t>
  </si>
  <si>
    <t>Hoạt động của Bộ môn Biên - Phiên dịch</t>
  </si>
  <si>
    <t>Hội thi rèn nghề 2021</t>
  </si>
  <si>
    <t>ĐH, CQ</t>
  </si>
  <si>
    <t>K58,59, 60, 61</t>
  </si>
  <si>
    <t>ĐHV</t>
  </si>
  <si>
    <t>Phụ lục 1</t>
  </si>
  <si>
    <t>Hoạt động của Tổ Bộ môn Ngoại ngữ chuyên ngành</t>
  </si>
  <si>
    <t>Chương trình tiếng Anh cộng đồng cho sinh viên không chuyên tiếng Anh</t>
  </si>
  <si>
    <t>K60, 61</t>
  </si>
  <si>
    <t>1 &amp;2</t>
  </si>
  <si>
    <t>Phụ lục 2</t>
  </si>
  <si>
    <t>Hoạt động của Tổ Bộ môn PPGD Tiếng Anh</t>
  </si>
  <si>
    <t>Hội thi NVSP cấp khoa</t>
  </si>
  <si>
    <t>K58, 59, 60</t>
  </si>
  <si>
    <t>Phụ lục 3</t>
  </si>
  <si>
    <t>Hoạt động của Tổ Bộ môn Kỹ năng Tiếng Anh</t>
  </si>
  <si>
    <t>Chương trình tiếng Anh Academic IELTS cho SV Khoa SPNN</t>
  </si>
  <si>
    <t>K58. K59</t>
  </si>
  <si>
    <t>Phụ lục 4</t>
  </si>
  <si>
    <t>K60, K61</t>
  </si>
  <si>
    <t>Phụ lục 5</t>
  </si>
  <si>
    <t>Chương trình Startup Festival</t>
  </si>
  <si>
    <t>Phụ lục 6</t>
  </si>
  <si>
    <t>Hoạt động chung của khoa</t>
  </si>
  <si>
    <t>Hội thảo VinhTesol lần thứ 3</t>
  </si>
  <si>
    <t>K.SPNN</t>
  </si>
  <si>
    <t>Phụ lục 7</t>
  </si>
  <si>
    <t>Thực tập sư phạm cho Sinh viên Khóa 58</t>
  </si>
  <si>
    <t>Thực tập</t>
  </si>
  <si>
    <t>Phụ lục 8</t>
  </si>
  <si>
    <t>Hoạt động "Xây dựng đề án thành lập trung tâm Ngôn ngữ và văn hóa nước ngoài"</t>
  </si>
  <si>
    <t>Phụ lục 9</t>
  </si>
  <si>
    <t>Hoạt động "Ngày Hội sinh viên Nghiên cứu khoa học"</t>
  </si>
  <si>
    <t>LCĐ</t>
  </si>
  <si>
    <t>Phụ lục 10</t>
  </si>
  <si>
    <t>Tổng cộng:</t>
  </si>
  <si>
    <t>Nghệ An, ngày 16 tháng   8    năm 2020</t>
  </si>
  <si>
    <t xml:space="preserve">Ghi chú: </t>
  </si>
  <si>
    <r>
      <t xml:space="preserve"> - </t>
    </r>
    <r>
      <rPr>
        <sz val="11"/>
        <color rgb="FF000000"/>
        <rFont val="Times New Roman"/>
        <family val="1"/>
      </rPr>
      <t>Các nội dung hoạt động đào tạo đề nghị Nhà trường cấp kinh phí như: kiến tập, thực tập sư phạm hoặc thực tập nghề; Thực hành - Thí nghiệm; đi thực tế của sinh viên; ....Các đơn vị căn cứ QC CT NB phải lập dự toán chi tiết kèm theo cho từng hoạt động và xếp theo thứ tự ưu tiên về sự cần thiết, bắt buộc phải thực hiện theo chương trình đào tạo. Nếu không có dự toán chi tiết kèm theo, xem như hoạt động đó không được duyệt.</t>
    </r>
  </si>
  <si>
    <t xml:space="preserve"> - Đối với hoạt động thực hành thí nghiệm, đơn vị phối hợp lấy số liệu từ TT THTN cho phù hợp.</t>
  </si>
  <si>
    <t xml:space="preserve">    TRƯỜNG ĐẠI HỌC VINH</t>
  </si>
  <si>
    <t>Biểu số 5</t>
  </si>
  <si>
    <t>BẢNG TỔNG HỢP TÀI SẢN, CÔNG CỤ, DỤNG CỤ ĐỀ NGHỊ NHÀ TRƯỜNG MUA SẮM 
NĂM HỌC 2020-2021</t>
  </si>
  <si>
    <t>Các nội dung cần mua sắm tài sản</t>
  </si>
  <si>
    <t>Đơn giá</t>
  </si>
  <si>
    <t>Thành tiền</t>
  </si>
  <si>
    <t>Trang thiết bị văn phòng</t>
  </si>
  <si>
    <t>Tài liệu giáo trình</t>
  </si>
  <si>
    <t xml:space="preserve">Văn phòng phẩm: </t>
  </si>
  <si>
    <t>Theo QC CTNB</t>
  </si>
  <si>
    <t>Văn phòng phẩm
52 cán bộ x 200.000 đồng/năm/cán bộ</t>
  </si>
  <si>
    <t>người</t>
  </si>
  <si>
    <t>Tiền phấn cho giảng viên
45 cán bộ x 300.000 đồng/năm/cán bộ</t>
  </si>
  <si>
    <t xml:space="preserve">Sửa chữa, bảo dưỡng tài sản có giá trị </t>
  </si>
  <si>
    <t>Dự kiến khấu hao tài sản của các phòng học tiếng tại Tầng 2 - Trung tâm thư viện Nguyễn Thúc Hào</t>
  </si>
  <si>
    <t>Ổ cứng máy tính: 10</t>
  </si>
  <si>
    <t>Cái</t>
  </si>
  <si>
    <t>Chuột máy tính: 20</t>
  </si>
  <si>
    <t>USB lưu trữ dữ liệu : 4</t>
  </si>
  <si>
    <t>Ram: 20</t>
  </si>
  <si>
    <t>Nguồn máy tính Dell Optiplex 3046: 5</t>
  </si>
  <si>
    <t>Nguồn máy tính Dell Optiplex 3010: 6</t>
  </si>
  <si>
    <t>Nguồn máy tính Dell Vostro 260: 5</t>
  </si>
  <si>
    <t>Khác</t>
  </si>
  <si>
    <t>Giá treo áo mưa, đồ dùng cá nhân gắn tường (dùng cho các phòng học): 12</t>
  </si>
  <si>
    <r>
      <t xml:space="preserve">Ghi chú: </t>
    </r>
    <r>
      <rPr>
        <sz val="12"/>
        <color rgb="FF000000"/>
        <rFont val="Times New Roman"/>
        <family val="1"/>
      </rPr>
      <t>Các nội dung mua sắm phải có dự toán thuyết minh chi tiết kèm theo, trong đó nêu rõ sự cần thiết phải mua sắm. 
- Đối với việc lập dự trù mua sắm các thiết bị THTN, các khoa viện trao đổi với TT THTN để lên dự toán phù hợp.
- Đối với việc lập dự trù giáo trình theo CDIO, các khoa, viện trao đổi với Phòng Đào tạo, TT Thư viện để lên dự toán cho phù hợp
- Đối với các bảo dưỡng, bảo trì lớn, các đơn vị đầu mối trực tiếp lên dự trù như TT THTN, TT CNTT, Phòng Quản trị &amp; Đầu tư</t>
    </r>
  </si>
  <si>
    <t>Biểu số 6</t>
  </si>
  <si>
    <t>CÔNG TÁC TỔ CHỨC CÁN BỘ VÀ KẾ HOẠCH HỌC TẬP, BỒI DƯỠNG NĂM HỌC 2020-2021</t>
  </si>
  <si>
    <t>Chức vụ</t>
  </si>
  <si>
    <t>Nội dung đào tạo, bồi dưỡng</t>
  </si>
  <si>
    <t>Tổng số cán bộ hiện có của đơn vị: 52, trong đó:</t>
  </si>
  <si>
    <t>Cán bộ hành chính :4</t>
  </si>
  <si>
    <t>CBGD đảm nhận ĐM giờ giảng viên: 47</t>
  </si>
  <si>
    <t>CBGD đảm nhận ĐM giờ khác: 01 GV tập sự</t>
  </si>
  <si>
    <t>Dự kiến số lượng CB, GV nghỉ hưu: 0</t>
  </si>
  <si>
    <t>Dự kiến số lượng tuyển mới: 04</t>
  </si>
  <si>
    <t>Bộ phận hành chính khoa, viện, trường</t>
  </si>
  <si>
    <t>Có 04 hành chính, trong đó:
 - 02 Chuyên viên văn phòng
 - 01 Chuyên viên - Trợ lý quản lý sinh viên
 - 01 Chuyên viên kỹ thuật</t>
  </si>
  <si>
    <t>Dự kiến số lượng hành chính nghỉ hưu: 0</t>
  </si>
  <si>
    <t>Dự kiến số lượng hành chính tuyển mới: 0</t>
  </si>
  <si>
    <t>Bộ môn PPGD Tiếng Anh</t>
  </si>
  <si>
    <t>Có 06 giảng viên, trong đó</t>
  </si>
  <si>
    <t>Có 03 giảng viên đi học, cụ thể:</t>
  </si>
  <si>
    <t>CBGD</t>
  </si>
  <si>
    <t>TS</t>
  </si>
  <si>
    <t>NC Sau tiến sĩ ở nước ngoài</t>
  </si>
  <si>
    <t>ThS</t>
  </si>
  <si>
    <t>Học NCS trong nước</t>
  </si>
  <si>
    <t>PGS. TS</t>
  </si>
  <si>
    <t>Trung cấp chính trị</t>
  </si>
  <si>
    <t>Cử nhân</t>
  </si>
  <si>
    <t>Học Thạc sĩ</t>
  </si>
  <si>
    <t>Dự kiến số lượng giảng viên nghỉ hưu: 0</t>
  </si>
  <si>
    <t>Dự kiến số lượng tuyển mới: 01</t>
  </si>
  <si>
    <t>Bộ môn: Lý thuyết tiếng Anh</t>
  </si>
  <si>
    <t>Có 08 giảng viên,</t>
  </si>
  <si>
    <t>Trong đó có 01 PGS, 02 TS, 01 GVC, 04 GV</t>
  </si>
  <si>
    <t>Có 02 giảng viên đi học, cụ thể:</t>
  </si>
  <si>
    <t>Học tiến sỹ</t>
  </si>
  <si>
    <t>Trưởng khoa</t>
  </si>
  <si>
    <t>Cao cấp chính trị</t>
  </si>
  <si>
    <t>Dự kiến số lượng tuyển mới: 0</t>
  </si>
  <si>
    <t>Bộ môn: Kỹ năng tiếng Anh</t>
  </si>
  <si>
    <t>Có 10 giảng viên, trong đó có 4 GVC, 6 GV</t>
  </si>
  <si>
    <t>Có 03 giảng viên đi học</t>
  </si>
  <si>
    <t>Dự kiến số lượng tuyển mới: 02</t>
  </si>
  <si>
    <t>Bộ môn: Ngoại ngữ chuyên ngành</t>
  </si>
  <si>
    <t>Có 16 giảng viên, trong đó 02 TS,  01 GVC, 13 GV</t>
  </si>
  <si>
    <t>Trung cấp lý luận chính trị</t>
  </si>
  <si>
    <t>Học ThS (Bằng 2) trong nước</t>
  </si>
  <si>
    <t>Tổ Bộ môn: Biên- Phiên Dịch tiếng Anh</t>
  </si>
  <si>
    <t>Có 8 giảng viên, trong đó</t>
  </si>
  <si>
    <t>Có 04 giảng viên đi học, cụ thể:</t>
  </si>
  <si>
    <t>ThS.</t>
  </si>
  <si>
    <t>Đang học NSC tại Úc</t>
  </si>
  <si>
    <t>Phó TK</t>
  </si>
  <si>
    <t>Cộng toàn khoa có 14 CB, GV đi học, trong đó:</t>
  </si>
  <si>
    <t>Có 03 GV đi học TS và sau TS ở nước ngoài, 05 GV đi học Tiến sĩ trong nước, 02GV đi học ThS  trong nước</t>
  </si>
  <si>
    <t>Có 02 giảng viên học Cao cấp lý luận chính trị</t>
  </si>
  <si>
    <t>Có 03 giảng viên học Trung cấp lý luận chính trị</t>
  </si>
  <si>
    <t>Có 01-02 giảng viên đủ điều kiện xem xét, bổ nhiệm chức danh PGS</t>
  </si>
  <si>
    <t>Biểu số 7</t>
  </si>
  <si>
    <t xml:space="preserve">    KHOA SƯ PHẠM NGOẠI NGỮ</t>
  </si>
  <si>
    <t>KẾ HOẠCH ĐĂNG KÝ NGHIÊN CỨU KHOA HỌC NĂM HỌC 2020-2021</t>
  </si>
  <si>
    <t>Nội dung Nghiên cứu khoa học</t>
  </si>
  <si>
    <t>Chủ trì đề tài, dự án</t>
  </si>
  <si>
    <t>Số kinh phí</t>
  </si>
  <si>
    <t>Các đề tài dự án do Bộ Giáo dục và Đào tạo giao theo dự toán</t>
  </si>
  <si>
    <t>Các đề tài, dự án cấp Nhà nước</t>
  </si>
  <si>
    <t>Các đề tài, dự án cấp Bộ</t>
  </si>
  <si>
    <t>Các đề tài, dự án cấp tỉnh</t>
  </si>
  <si>
    <t xml:space="preserve">Các đề tài, dự án do các đơn vị liên hệ và Trường ký hợp đồng </t>
  </si>
  <si>
    <t>Sinh viên, học viên Nghiên cứu khoa học</t>
  </si>
  <si>
    <t xml:space="preserve">Nâng cao năng lực giao tiếp giao văn hóa cho sinh viên trong xu thế hội nhập quốc </t>
  </si>
  <si>
    <t>Phát triển mô hình học tiếng Anh cho sinh viên qua các hoạt động trải nghiệm</t>
  </si>
  <si>
    <t>Hỗ trợ năng lực ngôn ngữ Anh cho sinh viên các lớp Chất lượng cao tại Trường Đại học Vinh</t>
  </si>
  <si>
    <t>Phát triển năng lực nghiên cứu khoa học cho sinh viên Trường Đại học Vinh</t>
  </si>
  <si>
    <t>Nghiên cứu về ảnh hưởng của mạng xã hội lên các chiến thuật học từ vựng của sinh viên chuyên Anh tại Trường Đại học Vinh</t>
  </si>
  <si>
    <t>Các đề tài cấp trường</t>
  </si>
  <si>
    <t>Phát triển năng lực và phẩm chất cho học sinh lớp 10 thông qua bài tập dự án môn tiếng Anh theo chương trình giáo dục phổ thông mới</t>
  </si>
  <si>
    <t>ThS. Hoàng Tăng Đức</t>
  </si>
  <si>
    <t>Phát triển cộng đồng học và sử dụng tiếng Anh cho sinh viên không chuyên ngữ tương ứng với chương trình giảng dạy tại Trường Đại học Vinh</t>
  </si>
  <si>
    <t>Bộ môn NNCN</t>
  </si>
  <si>
    <t>Hoạt động khác</t>
  </si>
  <si>
    <t>Nghệ An, ngày 16 tháng 8 năm 2020</t>
  </si>
  <si>
    <t>Ghi chú: Phải ghi rõ số lượng, tên đề tài dự kiến thực hiện. Đối với các đề tài thực hiện trong nhiều kì đề nghị thể hiện rõ % thực hiện trong năm học 2020-2021.</t>
  </si>
  <si>
    <t xml:space="preserve">   TRƯỜNG ĐẠI HỌC VINH</t>
  </si>
  <si>
    <t xml:space="preserve"> </t>
  </si>
  <si>
    <t xml:space="preserve">KHOA SƯ PHẠM NGOẠI NGỮ </t>
  </si>
  <si>
    <t>KẾ HOẠCH BIÊN SOẠN, XUẤT BẢN GIÁO TRÌNH, TÀI LIỆU HỌC TẬP
Năm học 2020 - 2021</t>
  </si>
  <si>
    <t>TT</t>
  </si>
  <si>
    <t>Tên giáo trình/tài liệu học tập 
đăng ký biên soạn, xuất bản</t>
  </si>
  <si>
    <t>Tên học phần tương ứng</t>
  </si>
  <si>
    <t>Hệ ĐT
ĐH/SĐH</t>
  </si>
  <si>
    <t>Mã HP</t>
  </si>
  <si>
    <t>Số TC</t>
  </si>
  <si>
    <t>Bộ môn quản lý HP</t>
  </si>
  <si>
    <t>Chủ biên (chức danh, học vị)</t>
  </si>
  <si>
    <t xml:space="preserve">Các đồng tác giả </t>
  </si>
  <si>
    <r>
      <t>Thời gian nộp bản thảo
(</t>
    </r>
    <r>
      <rPr>
        <i/>
        <sz val="10"/>
        <rFont val="Arial"/>
        <family val="2"/>
      </rPr>
      <t>trước 30/4/2021)</t>
    </r>
  </si>
  <si>
    <t>Giáo trình Giao tiếp trong kinh doanh</t>
  </si>
  <si>
    <t>ĐH</t>
  </si>
  <si>
    <t>ENG30014</t>
  </si>
  <si>
    <t>Biên - Phiên dịch</t>
  </si>
  <si>
    <t>TS. Nguyễn Hữu Quyết</t>
  </si>
  <si>
    <t>trước 30/4/2021</t>
  </si>
  <si>
    <t>SĐH</t>
  </si>
  <si>
    <t>PPGD Tiếng Anh</t>
  </si>
  <si>
    <t>PGS.TS. Trần Thị Ngọc Yến</t>
  </si>
  <si>
    <t>Giáo trình Ngữ dụng học</t>
  </si>
  <si>
    <t>ENG30025</t>
  </si>
  <si>
    <t>Lý thuyết Tiếng Anh</t>
  </si>
  <si>
    <t>Tổng cộng</t>
  </si>
  <si>
    <t>Danh sách này có 03 giáo trình đăng ký xuất bản</t>
  </si>
  <si>
    <t xml:space="preserve">                              Nghệ An, ngày 16 tháng 8 năm 2020</t>
  </si>
  <si>
    <t>Biểu số 8</t>
  </si>
  <si>
    <t>KẾ HOẠCH GIẢNG DẠY ĐÀO TẠO NGẮN HẠN CẤP CHỨNG CHỈ
Năm học 2020-2021</t>
  </si>
  <si>
    <t>Đơn vị tính: Nghìn đồng</t>
  </si>
  <si>
    <t>Nội dung đào tạo</t>
  </si>
  <si>
    <t>Số lượng HV, Chứng chỉ</t>
  </si>
  <si>
    <t>Học phí bình quân/người học</t>
  </si>
  <si>
    <t>KP cấp chứng chỉ/cái</t>
  </si>
  <si>
    <t>Đào tạo tiếng Anh theo khung tham chiếu Châu Âu</t>
  </si>
  <si>
    <t>Đào tạo Ngoại ngữ theo khung tham chiếu Châu Âu</t>
  </si>
  <si>
    <t>Cấp độ bậc 2/A2 tự do</t>
  </si>
  <si>
    <t>Cấp độ VSTEP (bậc 3-5) tự do</t>
  </si>
  <si>
    <t>Cấp độ bậc 3/B1 Sinh viên</t>
  </si>
  <si>
    <t>Cấp độ bậc 3/B1 Cao học</t>
  </si>
  <si>
    <t>Cấp độ bậc 4/B2 NCS</t>
  </si>
  <si>
    <t>Đào tạo chứng chỉ tin học</t>
  </si>
  <si>
    <t>Đào tạo cán bộ quản lý giáo dục</t>
  </si>
  <si>
    <t>Bồi dưỡng, thi NLNN giáo viên Tiếng Anh cho tỉnh Thanh Hóa</t>
  </si>
  <si>
    <t>Bồi dưỡng NVSP giáo viên phổ thông theo nguồn kinh phí ĐANN năm 2020</t>
  </si>
  <si>
    <t>Bồi dưỡng NLNN giáo viên phổ thông theo nguồn kinh phí ĐANN năm 2021</t>
  </si>
  <si>
    <t>Tổng</t>
  </si>
  <si>
    <r>
      <rPr>
        <b/>
        <sz val="12"/>
        <color rgb="FF000000"/>
        <rFont val="Times New Roman"/>
        <family val="1"/>
      </rPr>
      <t>Lưu ý:</t>
    </r>
    <r>
      <rPr>
        <sz val="12"/>
        <color rgb="FF000000"/>
        <rFont val="Times New Roman"/>
        <family val="1"/>
      </rPr>
      <t xml:space="preserve">   1. Đào tạo ngoài trường nhân với hệ số 0.65; đối với các khoa, viện tự tổ chức khoán thì nhân hệ số 0.30</t>
    </r>
  </si>
  <si>
    <t xml:space="preserve">              2. TT GDTX tổng hợp kinh phí của các hội đồng tổ chức thi do Tổ Đào tạo và VP. Đại diện Thanh Hóa trên mục thu của mình</t>
  </si>
  <si>
    <t>Biểu số 9</t>
  </si>
  <si>
    <t>TỔNG HỢP CÁC KHOẢN THU NĂM HỌC 2020-2021</t>
  </si>
  <si>
    <t>Số lượt TC theo KH đào tạo (ĐVT)</t>
  </si>
  <si>
    <t>Học phí bình quân/1 TC (Số lượng ĐVT)</t>
  </si>
  <si>
    <t>A - CÁC KHOẢN THU</t>
  </si>
  <si>
    <t>Học phí</t>
  </si>
  <si>
    <t xml:space="preserve">Học phí hệ đại học chính quy   </t>
  </si>
  <si>
    <t>Đơn giá các lớp ngành KHTN, kỹ thuật, CNTT</t>
  </si>
  <si>
    <t>Biểu 2</t>
  </si>
  <si>
    <t>Đơn giá các lớp ngành KHXH, Kinh tế, Luật,..</t>
  </si>
  <si>
    <t>Học phí hệ vừa làm vừa học</t>
  </si>
  <si>
    <t>Số lượng học sinh, sinh viên, mầm non phù hợp với số lượng ở biểu 1</t>
  </si>
  <si>
    <t>Học phí hệ Đào tạo từ xa</t>
  </si>
  <si>
    <t xml:space="preserve">Học phí đào tạo SĐH </t>
  </si>
  <si>
    <t>Học phí đào tạo tiến sỹ</t>
  </si>
  <si>
    <t>Tính theo số lượng NCS, đơn giá ko bao gồm KPĐT</t>
  </si>
  <si>
    <t>Học phí THPT chuyên</t>
  </si>
  <si>
    <t>HS THPT chất lượng cao</t>
  </si>
  <si>
    <t>Học phí Trường THSP</t>
  </si>
  <si>
    <t>Trẻ nhà trẻ</t>
  </si>
  <si>
    <t>Trẻ mẫu giáo</t>
  </si>
  <si>
    <t>HS Tiểu học</t>
  </si>
  <si>
    <t>HS Trung học CS</t>
  </si>
  <si>
    <t>Các khoản thu khác</t>
  </si>
  <si>
    <t xml:space="preserve">Mở lớp ngắn hạn, cấp chứng chỉ, </t>
  </si>
  <si>
    <t>Biểu 8</t>
  </si>
  <si>
    <t xml:space="preserve">Các khoản thu hộ, chi hộ của các đơn vị </t>
  </si>
  <si>
    <t>4.1</t>
  </si>
  <si>
    <t>Kinh phí đề tài khoa học thực hiện trong năm</t>
  </si>
  <si>
    <t>Biểu 7</t>
  </si>
  <si>
    <t>Không tính các đề tài không thuộc nguồn ngân sách cấp</t>
  </si>
  <si>
    <t xml:space="preserve">                           Nghệ An, ngày 16  tháng 8  năm 2020</t>
  </si>
  <si>
    <r>
      <rPr>
        <b/>
        <sz val="12"/>
        <color rgb="FF000000"/>
        <rFont val="Times New Roman"/>
        <family val="1"/>
      </rPr>
      <t>Ghi chú:</t>
    </r>
    <r>
      <rPr>
        <sz val="12"/>
        <color rgb="FF000000"/>
        <rFont val="Times New Roman"/>
        <family val="1"/>
      </rPr>
      <t xml:space="preserve"> Một số đơn vị dự kiến có khoản thu khác phải tổng hợp đầy đủ, như: Trường THPT chuyên, Trường THSP, Khoa Giáo dục, Khoa Kinh tế, …. . Lưu ý các đơn vị có khoản thu hộ, chi hộ như: Trường THSP thu tiền ăn bán trú của trẻ và học sinh; phòng KHTC thu tiền lệ phí thi THPT Quốc gia;....</t>
    </r>
  </si>
  <si>
    <t>Đào tạo ngoài trường (VLVH, ĐTTX, SĐH) đơn giá đã tính giảm trừ phần thu để lại đơn vị liên kết. Riêng đối với đào tạo NCS tính theo niên chế năm 10 tháng và tính 100% số thu của Khoa, Viện đào tạo. Kinh phí đào tạo không tính vào mục này.</t>
  </si>
  <si>
    <t xml:space="preserve">  TRƯỜNG ĐẠI HỌC VINH</t>
  </si>
  <si>
    <t>Biểu số 10</t>
  </si>
  <si>
    <t>TỔNG HỢP CÁC KHOẢN  CHI NĂM HỌC 2020-2021</t>
  </si>
  <si>
    <t>ĐVT: Nghìn đồng</t>
  </si>
  <si>
    <t>Hướng dẫn thêm</t>
  </si>
  <si>
    <t xml:space="preserve"> B - CÁC KHOẢN CHI</t>
  </si>
  <si>
    <t>Chi cho con người</t>
  </si>
  <si>
    <t>Các khoản chi lương, tiền công, phụ cấp, TN tăng thêm, phúc lợi, lễ tết và các khoản đóng góp BHXH</t>
  </si>
  <si>
    <t>Biểu 12</t>
  </si>
  <si>
    <t>Làm thêm giờ, trực đêm, ngày lễ, dạy thừa giờ</t>
  </si>
  <si>
    <t xml:space="preserve">Học bổng sinh viên, trợ cấp xã hội, miễn giảm học phí </t>
  </si>
  <si>
    <t>Học bổng bằng 21% tổng số học phí của sv chính quy tính theo niên chế : số sv ( biểu 1 ) x 10 tháng x giá học phí ( 980.000đ/tháng đối với khối KHXH, 1170.000đ/ tháng đối với khối TN)</t>
  </si>
  <si>
    <t>Tiền thưởng các loại (Cấp trường, tỉnh,bộ, cá nhân, tập thể…)</t>
  </si>
  <si>
    <t>QC CTNB về khen thưởng cá nhân và đơn vị</t>
  </si>
  <si>
    <t>Trợ cấp khó khăn, thăm viếng, nghỉ phép</t>
  </si>
  <si>
    <t>Các khoản hỗ trợ đi học thạc sỹ, tiến sỹ, đào tạo ngắn hạn</t>
  </si>
  <si>
    <t>Hướng dẫn số 706/2018 và QCCTNB, điều 29-tr45</t>
  </si>
  <si>
    <t>Nhà trường hỗ trợ học phí cho tiến sỹ, ngắn hạn, căn cứ vào số lượng cử đi học và học phí hằng năm để tính</t>
  </si>
  <si>
    <t>Khác: tiền giảng dạy, công tác phí cho các lớp bồi dưỡng ngắn hạn</t>
  </si>
  <si>
    <t>Tạm tính 40% tổng khoản thu đào tạo các lớp ngắn hạn, chứng chỉ (bảng 8)</t>
  </si>
  <si>
    <t>Chi cho chuyên môn, nghiệp vụ</t>
  </si>
  <si>
    <t>2.1</t>
  </si>
  <si>
    <t>Tiền VPP, mua sắm dụng cụ văn phòng</t>
  </si>
  <si>
    <t>Biểu 5</t>
  </si>
  <si>
    <t>VPP căn cứ điều 27 QCCTNB</t>
  </si>
  <si>
    <t>2.2</t>
  </si>
  <si>
    <t>Tiền điện thoại, sách báo tạp chí, Internet</t>
  </si>
  <si>
    <t>Theo QCCTNB</t>
  </si>
  <si>
    <t xml:space="preserve">Tiền điện thoại: căn cứ điều 21 QCCTNB, </t>
  </si>
  <si>
    <t>2.3</t>
  </si>
  <si>
    <t>Tổ chức các hội nghị, hội thi NVSP, các chuyên đề</t>
  </si>
  <si>
    <t>Biểu 4</t>
  </si>
  <si>
    <t>2.4</t>
  </si>
  <si>
    <t>Công tác phí: Tổng 52 CB trong đó có 03CB học nước ngoài; còn tính cho 49CB, trong đó:
2 PGS x hệ số 2 x 800.000đ/người
6 TS x hệ số 1,5 x 800.000đ/người
41 CB x hệ số 1 x 800.000đ/ người</t>
  </si>
  <si>
    <t>Công lệnh khoa</t>
  </si>
  <si>
    <t>2.5</t>
  </si>
  <si>
    <t>Thuê giáo viên thính giảng, vận chuyển, thiết bị, chuyên gia</t>
  </si>
  <si>
    <t>2.6</t>
  </si>
  <si>
    <t>Đoàn ra, đoàn vào</t>
  </si>
  <si>
    <t>2.7</t>
  </si>
  <si>
    <t>Sửa chữa trang thiết bị văn phòng</t>
  </si>
  <si>
    <t>2.8</t>
  </si>
  <si>
    <t>Chi Bảo hộ LĐ, sinh viên đi thực tập, thực tế; hội đồng bảo vệ, hướng dẫn luận văn, học tập kinh nghiệm, chấm thi, kinh phí quản lý cấp khoa, cấp trường, tổ chức thi olimpic, học sinh giỏi, …….</t>
  </si>
  <si>
    <t>Chi nghiên cứu khoa học bằng nguồn của nhà trường</t>
  </si>
  <si>
    <t>Chi tính các đề tài nghiên cứu chi bằng nguồn trường</t>
  </si>
  <si>
    <t>3.0</t>
  </si>
  <si>
    <t>Chi khác</t>
  </si>
  <si>
    <t>Mua sắm, sửa chữa</t>
  </si>
  <si>
    <t>Điều hoà, máy tinh, máy phôto, sửa chữa các công trình</t>
  </si>
  <si>
    <t>Chi khấu hao tài sản cố định</t>
  </si>
  <si>
    <t>Khấu hao tài sản cố định: 10% tổng số thu học phí tại trường ( biểu 9)</t>
  </si>
  <si>
    <t>Tiếp khách</t>
  </si>
  <si>
    <t>Các khoản chi khác: chi công tác tổ chức các lớp ngắn hạn, chứng chỉ</t>
  </si>
  <si>
    <t xml:space="preserve">        Nghệ An, ngày 16 tháng 8 năm 2020</t>
  </si>
  <si>
    <t xml:space="preserve">       TS. Nguyễn Thị Kim Anh</t>
  </si>
  <si>
    <r>
      <rPr>
        <b/>
        <i/>
        <sz val="12"/>
        <color rgb="FF000000"/>
        <rFont val="Times New Roman"/>
        <family val="1"/>
      </rPr>
      <t>Ghi chú:</t>
    </r>
    <r>
      <rPr>
        <i/>
        <sz val="12"/>
        <color rgb="FF000000"/>
        <rFont val="Times New Roman"/>
        <family val="1"/>
      </rPr>
      <t xml:space="preserve"> Các khoản chi lương, có tính chất lương, TN tăng thêm, phúc lợi, lễ tết, đóng góp các loại BHXH, phòng KH-TC cung cấp cho các đơn vị số liệu tại biểu 12; Học bổng, trợ cấp xã hội, miễn giảm học phí tính bằng 21% thu học phí Đại học chính quy</t>
    </r>
  </si>
  <si>
    <t>Biểu số 11</t>
  </si>
  <si>
    <t>TỔNG HỢP THU CHI NĂM HỌC 2020-2021</t>
  </si>
  <si>
    <t xml:space="preserve">Số tiền </t>
  </si>
  <si>
    <t>CÁC KHOẢN THU CỦA ĐƠN VỊ</t>
  </si>
  <si>
    <t>Dịch vụ</t>
  </si>
  <si>
    <t>CÁC KHOẢN CHI TRỰC TIẾP TẠI ĐƠN VỊ</t>
  </si>
  <si>
    <t>Chi cho chuyên môn</t>
  </si>
  <si>
    <t>CHÊNH LỆCH THU - CHI</t>
  </si>
  <si>
    <t xml:space="preserve">  Nghệ An, ngày 16 tháng 8 năm 2020</t>
  </si>
  <si>
    <t>BỘ GIÁO DỤC VÀ ĐÀO TẠO</t>
  </si>
  <si>
    <t>Biểu số 12</t>
  </si>
  <si>
    <t>CHI PHÍ TIỀN LƯƠNG, CÁC KHOẢN TRÍCH THEO LƯƠNG, THU NHẬP TĂNG THÊM VÀ PHÚC LỢI NGÀY LỄ TẾT CỦA CÁC ĐƠN VỊ TÍNH THEO MỨC LƯƠNG CƠ BẢN 1.600.000 ĐỒNG NĂM HỌC 2020-2021 ( THEO DANH SÁCH, HỆ SỐ LƯƠNG THÁNG 7.2020</t>
  </si>
  <si>
    <t>Đơn vị</t>
  </si>
  <si>
    <t>Tổng kinh phí lương, các khoản có tính chất lương chi trả hàng tháng (chưa trừ BHXH)</t>
  </si>
  <si>
    <t>Các khoản phúc lợi khác (3 tháng lương cuối năm + 1,5 tháng phúc lợi lễ, tết)</t>
  </si>
  <si>
    <t>Các khoản đóng góp theo lương 22% lương đóng BHXH</t>
  </si>
  <si>
    <t>Tổng các khoản chi</t>
  </si>
  <si>
    <t xml:space="preserve"> Ban quản lý cơ sở II </t>
  </si>
  <si>
    <t xml:space="preserve"> Nhà Xuất bản </t>
  </si>
  <si>
    <t xml:space="preserve"> Trạm Y tế </t>
  </si>
  <si>
    <t xml:space="preserve"> Trung tâm GDQPAN Vinh </t>
  </si>
  <si>
    <t xml:space="preserve"> Văn phòng đại diện tỉnh Thanh Hóa </t>
  </si>
  <si>
    <t xml:space="preserve"> Văn phòng Đảng - Đoàn thể </t>
  </si>
  <si>
    <t xml:space="preserve">Khoa Giáo dục </t>
  </si>
  <si>
    <t xml:space="preserve">Khoa Giáo dục thể chất </t>
  </si>
  <si>
    <t xml:space="preserve">Khoa Kinh tế </t>
  </si>
  <si>
    <t xml:space="preserve">Khoa Luật </t>
  </si>
  <si>
    <t xml:space="preserve">Khoa Sư phạm Ngoại ngữ </t>
  </si>
  <si>
    <t xml:space="preserve">Khoa Xây dựng </t>
  </si>
  <si>
    <t xml:space="preserve">Phòng Công tác Chính trị và HS-SV </t>
  </si>
  <si>
    <t xml:space="preserve">Phòng Đào tạo </t>
  </si>
  <si>
    <t xml:space="preserve">Phòng Đào tạo Sau Đại học </t>
  </si>
  <si>
    <t xml:space="preserve">Phòng Hành chính Tổng hợp </t>
  </si>
  <si>
    <t xml:space="preserve">Phòng Kế hoạch-Tài chính </t>
  </si>
  <si>
    <t xml:space="preserve">Phòng Khoa học và Hợp tác quốc tế </t>
  </si>
  <si>
    <t xml:space="preserve">Phòng Quản Trị và Đầu tư </t>
  </si>
  <si>
    <t xml:space="preserve">Phòng Thanh tra - Pháp chế </t>
  </si>
  <si>
    <t xml:space="preserve">Phòng Tổ chức Cán bộ </t>
  </si>
  <si>
    <t xml:space="preserve">Trung tâm Bồi dưỡng Nghiệp vụ sư phạm </t>
  </si>
  <si>
    <t xml:space="preserve">Trung tâm Công nghệ thông tin </t>
  </si>
  <si>
    <t xml:space="preserve">Trung tâm Đảm bảo chất lượng </t>
  </si>
  <si>
    <t xml:space="preserve">Trung tâm Dịch vụ, hỗ trợ sinh viên </t>
  </si>
  <si>
    <t xml:space="preserve">Trung tâm Giáo dục Thường xuyên </t>
  </si>
  <si>
    <t xml:space="preserve">Trung tâm Kiểm định chất lượng giáo dục </t>
  </si>
  <si>
    <t xml:space="preserve">Trung tâm Nội trú </t>
  </si>
  <si>
    <t xml:space="preserve">Trung tâm Thông tin - Thư viện </t>
  </si>
  <si>
    <t xml:space="preserve">Trung tâm Thực hành - Thí nghiệm </t>
  </si>
  <si>
    <t xml:space="preserve">Trường Thực hành sư phạm </t>
  </si>
  <si>
    <t xml:space="preserve">Trường Trung học Phổ thông Chuyên </t>
  </si>
  <si>
    <t xml:space="preserve">Viện Công nghệ Hóa sinh - Môi trường </t>
  </si>
  <si>
    <t xml:space="preserve">Viện Khoa học Xã hội và Nhân văn </t>
  </si>
  <si>
    <t xml:space="preserve">Viện Kỹ thuật - Công nghệ </t>
  </si>
  <si>
    <t xml:space="preserve">Viện Nông nghiệp và Tài nguyên </t>
  </si>
  <si>
    <t xml:space="preserve">Viện Sư phạm Tự nhiên </t>
  </si>
  <si>
    <t xml:space="preserve">Viện Sư phạm Xã hội </t>
  </si>
  <si>
    <t>Tên đơn vị:……………...…</t>
  </si>
  <si>
    <t>Tổ bộ môn</t>
  </si>
  <si>
    <t>Năm sinh</t>
  </si>
  <si>
    <t>Tuổi</t>
  </si>
  <si>
    <t>Giới tính</t>
  </si>
  <si>
    <t>Nam</t>
  </si>
  <si>
    <t>Nữ</t>
  </si>
  <si>
    <t>x</t>
  </si>
  <si>
    <t>Bộ môn  Lý thuyết tiếng Anh</t>
  </si>
  <si>
    <t>GVTS</t>
  </si>
  <si>
    <t>Bộ môn Kỹ năng Ngôn ngữ Anh</t>
  </si>
  <si>
    <t>Nguyễn Thị Lan Hương</t>
  </si>
  <si>
    <t>CBHC</t>
  </si>
  <si>
    <t>Nguyễn Thị Quỳnh Trang</t>
  </si>
  <si>
    <t>Lê Hùng Việt</t>
  </si>
  <si>
    <t>Phan Thị Đào Quyên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</si>
</sst>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_(* &quot;-&quot;??_);_(@_)"/>
    <numFmt numFmtId="166" formatCode="d\.m"/>
    <numFmt numFmtId="167" formatCode="0.0"/>
    <numFmt numFmtId="168" formatCode="0.000000"/>
    <numFmt numFmtId="169" formatCode="yyyy\.m"/>
    <numFmt numFmtId="170" formatCode="_(* #,##0.0_);_(* \(#,##0.0\);_(* &quot;-&quot;??.0_);_(@_)"/>
  </numFmts>
  <fonts count="65">
    <font>
      <sz val="10"/>
      <color rgb="FF000000"/>
      <name val="Arial"/>
    </font>
    <font>
      <sz val="11"/>
      <color rgb="FF000000"/>
      <name val="Times New Roman"/>
      <family val="1"/>
    </font>
    <font>
      <sz val="10"/>
      <color rgb="FF000000"/>
      <name val="Times New Roman"/>
      <family val="1"/>
    </font>
    <font>
      <b/>
      <sz val="10"/>
      <color rgb="FF000000"/>
      <name val="Times New Roman"/>
      <family val="1"/>
    </font>
    <font>
      <i/>
      <sz val="10"/>
      <color rgb="FF000000"/>
      <name val="Times New Roman"/>
      <family val="1"/>
    </font>
    <font>
      <b/>
      <sz val="10"/>
      <color rgb="FF000000"/>
      <name val="Arial"/>
      <family val="2"/>
    </font>
    <font>
      <b/>
      <sz val="10"/>
      <color rgb="FF000000"/>
      <name val="Calibri"/>
      <family val="2"/>
    </font>
    <font>
      <sz val="10"/>
      <name val="Arial"/>
      <family val="2"/>
    </font>
    <font>
      <sz val="12"/>
      <color rgb="FF000000"/>
      <name val="Times New Roman"/>
      <family val="1"/>
    </font>
    <font>
      <sz val="10"/>
      <color rgb="FF000000"/>
      <name val="Arial"/>
      <family val="2"/>
    </font>
    <font>
      <sz val="10"/>
      <color rgb="FF000000"/>
      <name val="Calibri"/>
      <family val="2"/>
    </font>
    <font>
      <b/>
      <sz val="12"/>
      <color rgb="FF000000"/>
      <name val="Arial"/>
      <family val="2"/>
    </font>
    <font>
      <i/>
      <sz val="10"/>
      <color rgb="FF000000"/>
      <name val="Arial"/>
      <family val="2"/>
    </font>
    <font>
      <b/>
      <i/>
      <sz val="10"/>
      <color rgb="FFFF0000"/>
      <name val="Arial"/>
      <family val="2"/>
    </font>
    <font>
      <b/>
      <sz val="10"/>
      <color rgb="FFFF0000"/>
      <name val="Arial"/>
      <family val="2"/>
    </font>
    <font>
      <b/>
      <sz val="12"/>
      <color rgb="FF000000"/>
      <name val="Times New Roman"/>
      <family val="1"/>
    </font>
    <font>
      <b/>
      <sz val="6"/>
      <color rgb="FF000000"/>
      <name val="Times New Roman"/>
      <family val="1"/>
    </font>
    <font>
      <b/>
      <sz val="10"/>
      <color rgb="FFFF0000"/>
      <name val="Times New Roman"/>
      <family val="1"/>
    </font>
    <font>
      <b/>
      <sz val="11"/>
      <color rgb="FF000000"/>
      <name val="Cambria"/>
      <family val="1"/>
    </font>
    <font>
      <sz val="11"/>
      <color rgb="FF000000"/>
      <name val="Cambria"/>
      <family val="1"/>
    </font>
    <font>
      <i/>
      <sz val="11"/>
      <color rgb="FF000000"/>
      <name val="Cambria"/>
      <family val="1"/>
    </font>
    <font>
      <b/>
      <sz val="10"/>
      <color rgb="FF000000"/>
      <name val="Cambria"/>
      <family val="1"/>
    </font>
    <font>
      <b/>
      <sz val="8"/>
      <color rgb="FF000000"/>
      <name val="Times New Roman"/>
      <family val="1"/>
    </font>
    <font>
      <i/>
      <sz val="10"/>
      <color rgb="FFFF0000"/>
      <name val="Times New Roman"/>
      <family val="1"/>
    </font>
    <font>
      <b/>
      <i/>
      <sz val="10"/>
      <color rgb="FFFF0000"/>
      <name val="Times New Roman"/>
      <family val="1"/>
    </font>
    <font>
      <b/>
      <i/>
      <sz val="10"/>
      <color rgb="FF000000"/>
      <name val="Times New Roman"/>
      <family val="1"/>
    </font>
    <font>
      <b/>
      <sz val="11"/>
      <color rgb="FF000000"/>
      <name val="Times New Roman"/>
      <family val="1"/>
    </font>
    <font>
      <i/>
      <sz val="11"/>
      <color rgb="FF000000"/>
      <name val="Times New Roman"/>
      <family val="1"/>
    </font>
    <font>
      <sz val="14"/>
      <color rgb="FF000000"/>
      <name val="Times New Roman"/>
      <family val="1"/>
    </font>
    <font>
      <i/>
      <sz val="12"/>
      <color rgb="FF000000"/>
      <name val="Times New Roman"/>
      <family val="1"/>
    </font>
    <font>
      <sz val="11"/>
      <color rgb="FF000000"/>
      <name val="Calibri"/>
      <family val="2"/>
    </font>
    <font>
      <b/>
      <sz val="11"/>
      <color rgb="FF000000"/>
      <name val="Calibri"/>
      <family val="2"/>
    </font>
    <font>
      <i/>
      <sz val="10"/>
      <name val="Arial"/>
      <family val="2"/>
    </font>
    <font>
      <b/>
      <i/>
      <sz val="12"/>
      <color rgb="FF000000"/>
      <name val="Times New Roman"/>
      <family val="1"/>
    </font>
    <font>
      <sz val="11"/>
      <color theme="1"/>
      <name val="Times New Roman"/>
      <family val="1"/>
    </font>
    <font>
      <sz val="10"/>
      <color theme="1"/>
      <name val="Times New Roman"/>
      <family val="1"/>
    </font>
    <font>
      <b/>
      <sz val="10"/>
      <color theme="1"/>
      <name val="Times New Roman"/>
      <family val="1"/>
    </font>
    <font>
      <i/>
      <sz val="10"/>
      <color theme="1"/>
      <name val="Times New Roman"/>
      <family val="1"/>
    </font>
    <font>
      <b/>
      <sz val="6"/>
      <color theme="1"/>
      <name val="Times New Roman"/>
      <family val="1"/>
    </font>
    <font>
      <b/>
      <sz val="10"/>
      <color theme="1"/>
      <name val="Arial"/>
      <family val="2"/>
    </font>
    <font>
      <b/>
      <i/>
      <sz val="10"/>
      <color theme="1"/>
      <name val="Times New Roman"/>
      <family val="1"/>
    </font>
    <font>
      <b/>
      <sz val="11"/>
      <color theme="1"/>
      <name val="Times New Roman"/>
      <family val="1"/>
    </font>
    <font>
      <sz val="10"/>
      <color theme="1"/>
      <name val="Calibri"/>
      <family val="2"/>
    </font>
    <font>
      <sz val="12"/>
      <color rgb="FFFF0000"/>
      <name val="Times New Roman"/>
      <family val="1"/>
    </font>
    <font>
      <sz val="12"/>
      <color rgb="FF000000"/>
      <name val="Arial"/>
      <family val="2"/>
    </font>
    <font>
      <i/>
      <sz val="12"/>
      <color rgb="FFFF0000"/>
      <name val="Times New Roman"/>
      <family val="1"/>
    </font>
    <font>
      <sz val="12"/>
      <color rgb="FFFFFFFF"/>
      <name val="Times New Roman"/>
      <family val="1"/>
    </font>
    <font>
      <b/>
      <sz val="12"/>
      <color rgb="FFFFFFFF"/>
      <name val="Times New Roman"/>
      <family val="1"/>
    </font>
    <font>
      <sz val="12"/>
      <name val="Arial"/>
      <family val="2"/>
    </font>
    <font>
      <sz val="10"/>
      <name val="Times New Roman"/>
      <family val="1"/>
    </font>
    <font>
      <b/>
      <i/>
      <sz val="10"/>
      <color rgb="FFA64D79"/>
      <name val="Times New Roman"/>
      <family val="1"/>
    </font>
    <font>
      <sz val="10"/>
      <color rgb="FFFF0000"/>
      <name val="Times New Roman"/>
      <family val="1"/>
    </font>
    <font>
      <b/>
      <sz val="10"/>
      <color rgb="FF1C4587"/>
      <name val="Times New Roman"/>
      <family val="1"/>
    </font>
    <font>
      <b/>
      <sz val="8"/>
      <color theme="1"/>
      <name val="Times New Roman"/>
      <family val="1"/>
    </font>
    <font>
      <sz val="8"/>
      <color rgb="FF000000"/>
      <name val="Times New Roman"/>
      <family val="1"/>
    </font>
    <font>
      <b/>
      <sz val="14"/>
      <color rgb="FF000000"/>
      <name val="Times New Roman"/>
      <family val="1"/>
    </font>
    <font>
      <sz val="14"/>
      <color rgb="FF000000"/>
      <name val="Arial"/>
      <family val="2"/>
    </font>
    <font>
      <b/>
      <sz val="9"/>
      <color theme="1"/>
      <name val="Times New Roman"/>
      <family val="1"/>
    </font>
    <font>
      <sz val="9"/>
      <color theme="1"/>
      <name val="Times New Roman"/>
      <family val="1"/>
    </font>
    <font>
      <b/>
      <sz val="10"/>
      <color rgb="FF0000FF"/>
      <name val="Times New Roman"/>
      <family val="1"/>
    </font>
    <font>
      <b/>
      <sz val="8"/>
      <color rgb="FFFF0000"/>
      <name val="Times New Roman"/>
      <family val="1"/>
    </font>
    <font>
      <b/>
      <sz val="10"/>
      <name val="Times New Roman"/>
      <family val="1"/>
    </font>
    <font>
      <sz val="9"/>
      <color rgb="FF000000"/>
      <name val="Times New Roman"/>
      <family val="1"/>
    </font>
    <font>
      <sz val="11.5"/>
      <color rgb="FF000000"/>
      <name val="Times New Roman"/>
      <family val="1"/>
    </font>
    <font>
      <sz val="11.5"/>
      <color rgb="FF000000"/>
      <name val="Arial"/>
      <family val="2"/>
    </font>
  </fonts>
  <fills count="4">
    <fill>
      <patternFill patternType="none"/>
    </fill>
    <fill>
      <patternFill patternType="gray125"/>
    </fill>
    <fill>
      <patternFill patternType="solid">
        <fgColor rgb="FFFFFFFF"/>
        <bgColor rgb="FFFFFFFF"/>
      </patternFill>
    </fill>
    <fill>
      <patternFill patternType="solid">
        <fgColor theme="0"/>
        <bgColor indexed="64"/>
      </patternFill>
    </fill>
  </fills>
  <borders count="83">
    <border>
      <left/>
      <right/>
      <top/>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double">
        <color rgb="FF000000"/>
      </right>
      <top/>
      <bottom style="thin">
        <color rgb="FF000000"/>
      </bottom>
      <diagonal/>
    </border>
    <border>
      <left style="double">
        <color rgb="FF000000"/>
      </left>
      <right/>
      <top/>
      <bottom/>
      <diagonal/>
    </border>
    <border>
      <left style="thin">
        <color rgb="FF000000"/>
      </left>
      <right style="thin">
        <color rgb="FF000000"/>
      </right>
      <top style="thin">
        <color rgb="FF000000"/>
      </top>
      <bottom style="hair">
        <color rgb="FF000000"/>
      </bottom>
      <diagonal/>
    </border>
    <border>
      <left style="thin">
        <color rgb="FF000000"/>
      </left>
      <right style="double">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double">
        <color rgb="FF000000"/>
      </right>
      <top/>
      <bottom style="hair">
        <color rgb="FF000000"/>
      </bottom>
      <diagonal/>
    </border>
    <border>
      <left style="double">
        <color rgb="FF000000"/>
      </left>
      <right style="thin">
        <color rgb="FF000000"/>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thin">
        <color rgb="FF000000"/>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right/>
      <top style="double">
        <color rgb="FF000000"/>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double">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style="double">
        <color rgb="FF000000"/>
      </right>
      <top style="double">
        <color rgb="FF000000"/>
      </top>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thin">
        <color rgb="FF000000"/>
      </left>
      <right style="thin">
        <color rgb="FF000000"/>
      </right>
      <top/>
      <bottom/>
      <diagonal/>
    </border>
    <border>
      <left style="double">
        <color rgb="FF000000"/>
      </left>
      <right style="thin">
        <color rgb="FF000000"/>
      </right>
      <top/>
      <bottom/>
      <diagonal/>
    </border>
    <border>
      <left/>
      <right style="thin">
        <color rgb="FF000000"/>
      </right>
      <top/>
      <bottom/>
      <diagonal/>
    </border>
    <border>
      <left style="double">
        <color rgb="FF000000"/>
      </left>
      <right style="thin">
        <color rgb="FF000000"/>
      </right>
      <top style="thin">
        <color rgb="FF000000"/>
      </top>
      <bottom/>
      <diagonal/>
    </border>
    <border>
      <left/>
      <right style="thin">
        <color rgb="FF000000"/>
      </right>
      <top style="thin">
        <color rgb="FF000000"/>
      </top>
      <bottom/>
      <diagonal/>
    </border>
    <border>
      <left style="double">
        <color rgb="FF000000"/>
      </left>
      <right style="thin">
        <color rgb="FF000000"/>
      </right>
      <top style="hair">
        <color rgb="FF000000"/>
      </top>
      <bottom/>
      <diagonal/>
    </border>
    <border>
      <left style="thin">
        <color rgb="FF000000"/>
      </left>
      <right style="thin">
        <color rgb="FF000000"/>
      </right>
      <top style="hair">
        <color rgb="FF000000"/>
      </top>
      <bottom/>
      <diagonal/>
    </border>
    <border>
      <left style="thin">
        <color rgb="FF000000"/>
      </left>
      <right style="double">
        <color rgb="FF000000"/>
      </right>
      <top style="hair">
        <color rgb="FF000000"/>
      </top>
      <bottom/>
      <diagonal/>
    </border>
    <border>
      <left style="double">
        <color rgb="FF000000"/>
      </left>
      <right style="thin">
        <color rgb="FF000000"/>
      </right>
      <top/>
      <bottom style="hair">
        <color rgb="FF000000"/>
      </bottom>
      <diagonal/>
    </border>
    <border>
      <left/>
      <right style="thin">
        <color rgb="FF000000"/>
      </right>
      <top style="hair">
        <color rgb="FF000000"/>
      </top>
      <bottom/>
      <diagonal/>
    </border>
    <border>
      <left style="double">
        <color rgb="FF000000"/>
      </left>
      <right style="thin">
        <color rgb="FF000000"/>
      </right>
      <top style="hair">
        <color rgb="FF000000"/>
      </top>
      <bottom style="double">
        <color rgb="FF000000"/>
      </bottom>
      <diagonal/>
    </border>
    <border>
      <left style="thin">
        <color rgb="FF000000"/>
      </left>
      <right style="thin">
        <color rgb="FF000000"/>
      </right>
      <top style="hair">
        <color rgb="FF000000"/>
      </top>
      <bottom style="double">
        <color rgb="FF000000"/>
      </bottom>
      <diagonal/>
    </border>
    <border>
      <left style="thin">
        <color rgb="FF000000"/>
      </left>
      <right style="double">
        <color rgb="FF000000"/>
      </right>
      <top style="hair">
        <color rgb="FF000000"/>
      </top>
      <bottom style="double">
        <color rgb="FF000000"/>
      </bottom>
      <diagonal/>
    </border>
    <border>
      <left style="thin">
        <color rgb="FF000000"/>
      </left>
      <right style="double">
        <color rgb="FF000000"/>
      </right>
      <top/>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double">
        <color rgb="FF000000"/>
      </left>
      <right style="thin">
        <color rgb="FF000000"/>
      </right>
      <top style="thin">
        <color rgb="FF000000"/>
      </top>
      <bottom style="hair">
        <color rgb="FF000000"/>
      </bottom>
      <diagonal/>
    </border>
    <border>
      <left/>
      <right/>
      <top style="thin">
        <color rgb="FF000000"/>
      </top>
      <bottom style="hair">
        <color rgb="FF000000"/>
      </bottom>
      <diagonal/>
    </border>
    <border>
      <left/>
      <right style="double">
        <color rgb="FF000000"/>
      </right>
      <top/>
      <bottom/>
      <diagonal/>
    </border>
    <border>
      <left/>
      <right/>
      <top/>
      <bottom style="double">
        <color rgb="FF000000"/>
      </bottom>
      <diagonal/>
    </border>
    <border>
      <left style="thin">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right/>
      <top style="hair">
        <color rgb="FF000000"/>
      </top>
      <bottom style="hair">
        <color rgb="FF000000"/>
      </bottom>
      <diagonal/>
    </border>
    <border>
      <left style="double">
        <color rgb="FF000000"/>
      </left>
      <right/>
      <top style="thin">
        <color rgb="FF000000"/>
      </top>
      <bottom style="double">
        <color rgb="FF000000"/>
      </bottom>
      <diagonal/>
    </border>
    <border>
      <left style="thin">
        <color rgb="FF000000"/>
      </left>
      <right/>
      <top style="double">
        <color rgb="FF000000"/>
      </top>
      <bottom/>
      <diagonal/>
    </border>
    <border>
      <left style="thin">
        <color rgb="FF000000"/>
      </left>
      <right/>
      <top style="thin">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diagonal/>
    </border>
    <border>
      <left/>
      <right/>
      <top style="hair">
        <color rgb="FF000000"/>
      </top>
      <bottom/>
      <diagonal/>
    </border>
    <border>
      <left/>
      <right style="double">
        <color rgb="FF000000"/>
      </right>
      <top style="hair">
        <color rgb="FF000000"/>
      </top>
      <bottom/>
      <diagonal/>
    </border>
    <border>
      <left/>
      <right/>
      <top/>
      <bottom style="thin">
        <color rgb="FF000000"/>
      </bottom>
      <diagonal/>
    </border>
    <border>
      <left/>
      <right style="thin">
        <color rgb="FF000000"/>
      </right>
      <top style="double">
        <color rgb="FF000000"/>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000000"/>
      </left>
      <right/>
      <top/>
      <bottom/>
      <diagonal/>
    </border>
    <border>
      <left style="double">
        <color rgb="FF000000"/>
      </left>
      <right style="thin">
        <color indexed="64"/>
      </right>
      <top style="thin">
        <color indexed="64"/>
      </top>
      <bottom style="thin">
        <color indexed="64"/>
      </bottom>
      <diagonal/>
    </border>
    <border>
      <left style="thin">
        <color indexed="64"/>
      </left>
      <right style="double">
        <color rgb="FF000000"/>
      </right>
      <top style="thin">
        <color indexed="64"/>
      </top>
      <bottom style="thin">
        <color indexed="64"/>
      </bottom>
      <diagonal/>
    </border>
    <border>
      <left style="double">
        <color rgb="FF000000"/>
      </left>
      <right style="thin">
        <color rgb="FF000000"/>
      </right>
      <top/>
      <bottom style="double">
        <color rgb="FF000000"/>
      </bottom>
      <diagonal/>
    </border>
    <border>
      <left/>
      <right/>
      <top style="thin">
        <color rgb="FF000000"/>
      </top>
      <bottom style="double">
        <color rgb="FF000000"/>
      </bottom>
      <diagonal/>
    </border>
    <border>
      <left/>
      <right style="double">
        <color rgb="FF000000"/>
      </right>
      <top style="thin">
        <color rgb="FF000000"/>
      </top>
      <bottom style="double">
        <color rgb="FF000000"/>
      </bottom>
      <diagonal/>
    </border>
    <border>
      <left style="double">
        <color rgb="FF000000"/>
      </left>
      <right/>
      <top style="thin">
        <color indexed="64"/>
      </top>
      <bottom style="double">
        <color rgb="FF000000"/>
      </bottom>
      <diagonal/>
    </border>
    <border>
      <left/>
      <right style="thin">
        <color rgb="FF000000"/>
      </right>
      <top style="thin">
        <color indexed="64"/>
      </top>
      <bottom style="double">
        <color rgb="FF000000"/>
      </bottom>
      <diagonal/>
    </border>
    <border>
      <left style="thin">
        <color rgb="FF000000"/>
      </left>
      <right style="thin">
        <color rgb="FF000000"/>
      </right>
      <top style="thin">
        <color indexed="64"/>
      </top>
      <bottom style="double">
        <color rgb="FF000000"/>
      </bottom>
      <diagonal/>
    </border>
    <border>
      <left style="thin">
        <color rgb="FF000000"/>
      </left>
      <right style="double">
        <color rgb="FF000000"/>
      </right>
      <top style="thin">
        <color indexed="64"/>
      </top>
      <bottom style="double">
        <color rgb="FF000000"/>
      </bottom>
      <diagonal/>
    </border>
    <border>
      <left/>
      <right/>
      <top/>
      <bottom style="thin">
        <color indexed="64"/>
      </bottom>
      <diagonal/>
    </border>
    <border>
      <left style="thin">
        <color indexed="64"/>
      </left>
      <right style="thin">
        <color indexed="64"/>
      </right>
      <top/>
      <bottom style="thin">
        <color indexed="64"/>
      </bottom>
      <diagonal/>
    </border>
    <border>
      <left/>
      <right style="thin">
        <color rgb="FF000000"/>
      </right>
      <top style="hair">
        <color rgb="FF000000"/>
      </top>
      <bottom style="hair">
        <color rgb="FF000000"/>
      </bottom>
      <diagonal/>
    </border>
    <border>
      <left/>
      <right style="double">
        <color rgb="FF000000"/>
      </right>
      <top style="hair">
        <color rgb="FF000000"/>
      </top>
      <bottom style="hair">
        <color rgb="FF000000"/>
      </bottom>
      <diagonal/>
    </border>
    <border>
      <left style="thin">
        <color rgb="FF000000"/>
      </left>
      <right style="thin">
        <color rgb="FF000000"/>
      </right>
      <top style="thin">
        <color indexed="64"/>
      </top>
      <bottom style="double">
        <color indexed="64"/>
      </bottom>
      <diagonal/>
    </border>
    <border>
      <left style="thin">
        <color rgb="FF000000"/>
      </left>
      <right style="thin">
        <color rgb="FF000000"/>
      </right>
      <top style="thin">
        <color rgb="FF000000"/>
      </top>
      <bottom style="double">
        <color indexed="64"/>
      </bottom>
      <diagonal/>
    </border>
  </borders>
  <cellStyleXfs count="1">
    <xf numFmtId="0" fontId="0" fillId="0" borderId="0"/>
  </cellStyleXfs>
  <cellXfs count="762">
    <xf numFmtId="0" fontId="0" fillId="0" borderId="0" xfId="0"/>
    <xf numFmtId="0" fontId="2" fillId="0" borderId="0" xfId="0" applyFont="1" applyAlignment="1">
      <alignment wrapText="1"/>
    </xf>
    <xf numFmtId="0" fontId="2" fillId="0" borderId="0" xfId="0" applyFont="1"/>
    <xf numFmtId="0" fontId="3" fillId="0" borderId="0" xfId="0" applyFont="1" applyAlignment="1">
      <alignment horizontal="center"/>
    </xf>
    <xf numFmtId="0" fontId="4" fillId="0" borderId="0" xfId="0" applyFont="1"/>
    <xf numFmtId="0" fontId="4" fillId="0" borderId="0" xfId="0" applyFont="1" applyAlignment="1">
      <alignment horizontal="center"/>
    </xf>
    <xf numFmtId="165" fontId="3" fillId="0" borderId="1" xfId="0" applyNumberFormat="1" applyFont="1" applyBorder="1" applyAlignment="1">
      <alignment horizontal="center" vertical="center" wrapText="1"/>
    </xf>
    <xf numFmtId="165" fontId="3" fillId="0" borderId="2" xfId="0" applyNumberFormat="1" applyFont="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4"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165" fontId="3" fillId="0" borderId="6" xfId="0" applyNumberFormat="1" applyFont="1" applyBorder="1" applyAlignment="1">
      <alignment horizontal="center" vertical="center" wrapText="1"/>
    </xf>
    <xf numFmtId="0" fontId="2" fillId="0" borderId="0" xfId="0" applyFont="1" applyAlignment="1">
      <alignment horizontal="center"/>
    </xf>
    <xf numFmtId="0" fontId="0" fillId="0" borderId="0" xfId="0" applyAlignment="1">
      <alignment horizontal="center"/>
    </xf>
    <xf numFmtId="165" fontId="3" fillId="0" borderId="7" xfId="0" applyNumberFormat="1" applyFont="1" applyBorder="1" applyAlignment="1">
      <alignment horizontal="center" vertical="center" wrapText="1"/>
    </xf>
    <xf numFmtId="165" fontId="3" fillId="0" borderId="8" xfId="0" applyNumberFormat="1" applyFont="1" applyBorder="1" applyAlignment="1">
      <alignment horizontal="left" vertical="center" wrapText="1"/>
    </xf>
    <xf numFmtId="165" fontId="3" fillId="0" borderId="8" xfId="0" applyNumberFormat="1" applyFont="1" applyBorder="1" applyAlignment="1">
      <alignment horizontal="center" vertical="center" wrapText="1"/>
    </xf>
    <xf numFmtId="165" fontId="3" fillId="0" borderId="9" xfId="0" applyNumberFormat="1" applyFont="1" applyBorder="1" applyAlignment="1">
      <alignment horizontal="center" vertical="center" wrapText="1"/>
    </xf>
    <xf numFmtId="0" fontId="3" fillId="0" borderId="10" xfId="0" applyFont="1" applyBorder="1" applyAlignment="1">
      <alignment horizontal="left" vertical="top" wrapText="1"/>
    </xf>
    <xf numFmtId="0" fontId="3" fillId="0" borderId="10" xfId="0" applyFont="1" applyBorder="1" applyAlignment="1">
      <alignment horizontal="center" vertical="top" wrapText="1"/>
    </xf>
    <xf numFmtId="164" fontId="3" fillId="0" borderId="10" xfId="0" applyNumberFormat="1" applyFont="1" applyBorder="1" applyAlignment="1">
      <alignment horizontal="center" vertical="top" wrapText="1"/>
    </xf>
    <xf numFmtId="164" fontId="3" fillId="0" borderId="11" xfId="0" applyNumberFormat="1" applyFont="1" applyBorder="1" applyAlignment="1">
      <alignment horizontal="center" vertical="center" wrapText="1"/>
    </xf>
    <xf numFmtId="0" fontId="3" fillId="0" borderId="12" xfId="0" applyFont="1" applyBorder="1" applyAlignment="1">
      <alignment vertical="top"/>
    </xf>
    <xf numFmtId="0" fontId="3" fillId="0" borderId="0" xfId="0" applyFont="1" applyAlignment="1">
      <alignment vertical="top"/>
    </xf>
    <xf numFmtId="0" fontId="5" fillId="0" borderId="0" xfId="0" applyFont="1" applyAlignment="1">
      <alignment vertical="top"/>
    </xf>
    <xf numFmtId="0" fontId="2" fillId="0" borderId="13" xfId="0" applyFont="1" applyBorder="1" applyAlignment="1">
      <alignment horizontal="center" vertical="center" wrapText="1"/>
    </xf>
    <xf numFmtId="0" fontId="2" fillId="0" borderId="11" xfId="0" applyFont="1" applyBorder="1" applyAlignment="1">
      <alignment horizontal="left" vertical="center" wrapText="1"/>
    </xf>
    <xf numFmtId="0" fontId="2" fillId="0" borderId="11" xfId="0" applyFont="1" applyBorder="1" applyAlignment="1">
      <alignment horizontal="center" vertical="center" wrapText="1"/>
    </xf>
    <xf numFmtId="164" fontId="2" fillId="0" borderId="11" xfId="0" applyNumberFormat="1" applyFont="1" applyBorder="1" applyAlignment="1">
      <alignment horizontal="center" vertical="center" wrapText="1"/>
    </xf>
    <xf numFmtId="0" fontId="2" fillId="0" borderId="14" xfId="0" applyFont="1" applyBorder="1" applyAlignment="1">
      <alignment vertical="center"/>
    </xf>
    <xf numFmtId="0" fontId="2" fillId="0" borderId="0" xfId="0" applyFont="1" applyAlignment="1">
      <alignment vertical="top"/>
    </xf>
    <xf numFmtId="0" fontId="0" fillId="0" borderId="0" xfId="0" applyAlignment="1">
      <alignment vertical="top"/>
    </xf>
    <xf numFmtId="166" fontId="2" fillId="0" borderId="13" xfId="0" applyNumberFormat="1" applyFont="1" applyBorder="1" applyAlignment="1">
      <alignment horizontal="center" vertical="center" wrapText="1"/>
    </xf>
    <xf numFmtId="0" fontId="3" fillId="0" borderId="13" xfId="0" applyFont="1" applyBorder="1" applyAlignment="1">
      <alignment horizontal="center" vertical="center" wrapText="1"/>
    </xf>
    <xf numFmtId="0" fontId="3" fillId="0" borderId="11" xfId="0" applyFont="1" applyBorder="1" applyAlignment="1">
      <alignment horizontal="left" vertical="center" wrapText="1"/>
    </xf>
    <xf numFmtId="0" fontId="2" fillId="0" borderId="13" xfId="0" applyFont="1" applyBorder="1" applyAlignment="1">
      <alignment horizontal="right" vertical="center" wrapText="1"/>
    </xf>
    <xf numFmtId="0" fontId="3" fillId="0" borderId="13" xfId="0" applyFont="1" applyBorder="1" applyAlignment="1">
      <alignment horizontal="right" vertical="center" wrapText="1"/>
    </xf>
    <xf numFmtId="0" fontId="2" fillId="0" borderId="15" xfId="0" applyFont="1" applyBorder="1" applyAlignment="1">
      <alignment horizontal="right" vertical="center" wrapText="1"/>
    </xf>
    <xf numFmtId="0" fontId="2" fillId="0" borderId="16" xfId="0" applyFont="1" applyBorder="1" applyAlignment="1">
      <alignment horizontal="left" vertical="center" wrapText="1"/>
    </xf>
    <xf numFmtId="0" fontId="2" fillId="0" borderId="16" xfId="0" applyFont="1" applyBorder="1" applyAlignment="1">
      <alignment horizontal="center" vertical="center" wrapText="1"/>
    </xf>
    <xf numFmtId="164" fontId="2" fillId="0" borderId="16" xfId="0" applyNumberFormat="1" applyFont="1" applyBorder="1" applyAlignment="1">
      <alignment horizontal="center" vertical="center" wrapText="1"/>
    </xf>
    <xf numFmtId="164" fontId="2" fillId="0" borderId="16" xfId="0" applyNumberFormat="1" applyFont="1" applyBorder="1" applyAlignment="1">
      <alignment vertical="center"/>
    </xf>
    <xf numFmtId="0" fontId="2" fillId="0" borderId="17" xfId="0" applyFont="1" applyBorder="1" applyAlignment="1">
      <alignment vertical="center"/>
    </xf>
    <xf numFmtId="0" fontId="3" fillId="0" borderId="18" xfId="0" applyFont="1" applyBorder="1" applyAlignment="1">
      <alignment horizontal="righ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164" fontId="3" fillId="0" borderId="19" xfId="0" applyNumberFormat="1" applyFont="1" applyBorder="1" applyAlignment="1">
      <alignment horizontal="center" vertical="center" wrapText="1"/>
    </xf>
    <xf numFmtId="0" fontId="3" fillId="0" borderId="20" xfId="0" applyFont="1" applyBorder="1" applyAlignment="1">
      <alignment vertical="center"/>
    </xf>
    <xf numFmtId="0" fontId="6" fillId="0" borderId="0" xfId="0" applyFont="1"/>
    <xf numFmtId="0" fontId="0" fillId="0" borderId="0" xfId="0" applyAlignment="1">
      <alignment wrapText="1"/>
    </xf>
    <xf numFmtId="0" fontId="10" fillId="0" borderId="0" xfId="0" applyFont="1"/>
    <xf numFmtId="0" fontId="9" fillId="0" borderId="23" xfId="0" applyFont="1" applyBorder="1" applyAlignment="1">
      <alignment wrapText="1"/>
    </xf>
    <xf numFmtId="0" fontId="10" fillId="0" borderId="23" xfId="0" applyFont="1" applyBorder="1"/>
    <xf numFmtId="0" fontId="2" fillId="0" borderId="0" xfId="0" applyFont="1" applyAlignment="1">
      <alignment horizontal="center" wrapText="1"/>
    </xf>
    <xf numFmtId="0" fontId="3" fillId="0" borderId="0" xfId="0" applyFont="1" applyAlignment="1">
      <alignment wrapText="1"/>
    </xf>
    <xf numFmtId="165" fontId="3" fillId="0" borderId="28" xfId="0" applyNumberFormat="1" applyFont="1" applyBorder="1" applyAlignment="1">
      <alignment horizontal="center" vertical="center" wrapText="1"/>
    </xf>
    <xf numFmtId="0" fontId="3" fillId="2" borderId="0" xfId="0" applyFont="1" applyFill="1" applyAlignment="1">
      <alignment vertical="top"/>
    </xf>
    <xf numFmtId="165" fontId="9" fillId="2" borderId="34" xfId="0" applyNumberFormat="1" applyFont="1" applyFill="1" applyBorder="1" applyAlignment="1">
      <alignment horizontal="left"/>
    </xf>
    <xf numFmtId="165" fontId="9" fillId="0" borderId="34" xfId="0" applyNumberFormat="1" applyFont="1" applyBorder="1" applyAlignment="1">
      <alignment horizontal="left"/>
    </xf>
    <xf numFmtId="0" fontId="2" fillId="2" borderId="0" xfId="0" applyFont="1" applyFill="1" applyAlignment="1">
      <alignment horizontal="center"/>
    </xf>
    <xf numFmtId="0" fontId="2" fillId="0" borderId="0" xfId="0" applyFont="1" applyAlignment="1">
      <alignment horizontal="left"/>
    </xf>
    <xf numFmtId="168" fontId="2" fillId="0" borderId="0" xfId="0" applyNumberFormat="1" applyFont="1" applyAlignment="1">
      <alignment wrapText="1"/>
    </xf>
    <xf numFmtId="0" fontId="0" fillId="0" borderId="0" xfId="0" applyAlignment="1">
      <alignment horizontal="center" wrapText="1"/>
    </xf>
    <xf numFmtId="0" fontId="19" fillId="0" borderId="0" xfId="0" applyFont="1" applyAlignment="1">
      <alignment horizontal="center" vertical="center"/>
    </xf>
    <xf numFmtId="0" fontId="18" fillId="0" borderId="0" xfId="0" applyFont="1" applyAlignment="1">
      <alignment wrapText="1"/>
    </xf>
    <xf numFmtId="0" fontId="19" fillId="0" borderId="0" xfId="0" applyFont="1" applyAlignment="1">
      <alignment vertical="center" wrapText="1"/>
    </xf>
    <xf numFmtId="0" fontId="18" fillId="0" borderId="0" xfId="0" applyFont="1" applyAlignment="1">
      <alignment horizontal="right" wrapText="1"/>
    </xf>
    <xf numFmtId="0" fontId="19" fillId="0" borderId="0" xfId="0" applyFont="1"/>
    <xf numFmtId="0" fontId="20" fillId="0" borderId="0" xfId="0" applyFont="1"/>
    <xf numFmtId="0" fontId="20"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horizontal="center"/>
    </xf>
    <xf numFmtId="49" fontId="18" fillId="0" borderId="30" xfId="0" applyNumberFormat="1" applyFont="1" applyBorder="1" applyAlignment="1">
      <alignment horizontal="center" vertical="center" wrapText="1"/>
    </xf>
    <xf numFmtId="49" fontId="18" fillId="0" borderId="23" xfId="0" applyNumberFormat="1" applyFont="1" applyBorder="1" applyAlignment="1">
      <alignment horizontal="center" vertical="center" wrapText="1"/>
    </xf>
    <xf numFmtId="49" fontId="18" fillId="0" borderId="31" xfId="0" applyNumberFormat="1" applyFont="1" applyBorder="1" applyAlignment="1">
      <alignment horizontal="center" vertical="center" wrapText="1"/>
    </xf>
    <xf numFmtId="49" fontId="19" fillId="0" borderId="0" xfId="0" applyNumberFormat="1" applyFont="1" applyAlignment="1">
      <alignment horizontal="center"/>
    </xf>
    <xf numFmtId="0" fontId="18" fillId="0" borderId="35" xfId="0" applyFont="1" applyBorder="1" applyAlignment="1">
      <alignment horizontal="center"/>
    </xf>
    <xf numFmtId="0" fontId="18" fillId="0" borderId="36" xfId="0" applyFont="1" applyBorder="1"/>
    <xf numFmtId="0" fontId="19" fillId="0" borderId="36" xfId="0" applyFont="1" applyBorder="1" applyAlignment="1">
      <alignment horizontal="center"/>
    </xf>
    <xf numFmtId="0" fontId="19" fillId="0" borderId="8" xfId="0" applyFont="1" applyBorder="1" applyAlignment="1">
      <alignment horizontal="center" vertical="top" wrapText="1"/>
    </xf>
    <xf numFmtId="0" fontId="19" fillId="0" borderId="8" xfId="0" applyFont="1" applyBorder="1" applyAlignment="1">
      <alignment horizontal="center" vertical="center" wrapText="1"/>
    </xf>
    <xf numFmtId="0" fontId="19" fillId="0" borderId="9" xfId="0" applyFont="1" applyBorder="1" applyAlignment="1">
      <alignment vertical="top"/>
    </xf>
    <xf numFmtId="0" fontId="18" fillId="0" borderId="0" xfId="0" applyFont="1" applyAlignment="1">
      <alignment vertical="top"/>
    </xf>
    <xf numFmtId="0" fontId="18" fillId="0" borderId="33" xfId="0" applyFont="1" applyBorder="1" applyAlignment="1">
      <alignment horizontal="center"/>
    </xf>
    <xf numFmtId="0" fontId="18" fillId="0" borderId="34" xfId="0" applyFont="1" applyBorder="1"/>
    <xf numFmtId="0" fontId="19" fillId="0" borderId="34" xfId="0" applyFont="1" applyBorder="1" applyAlignment="1">
      <alignment horizontal="center"/>
    </xf>
    <xf numFmtId="0" fontId="19" fillId="0" borderId="10" xfId="0" applyFont="1" applyBorder="1" applyAlignment="1">
      <alignment horizontal="center" vertical="top" wrapText="1"/>
    </xf>
    <xf numFmtId="0" fontId="19" fillId="0" borderId="10" xfId="0" applyFont="1" applyBorder="1" applyAlignment="1">
      <alignment horizontal="center" vertical="center" wrapText="1"/>
    </xf>
    <xf numFmtId="0" fontId="19" fillId="0" borderId="12" xfId="0" applyFont="1" applyBorder="1" applyAlignment="1">
      <alignment vertical="top"/>
    </xf>
    <xf numFmtId="0" fontId="19" fillId="0" borderId="33" xfId="0" applyFont="1" applyBorder="1" applyAlignment="1">
      <alignment horizontal="center"/>
    </xf>
    <xf numFmtId="0" fontId="9" fillId="0" borderId="34" xfId="0" applyFont="1" applyBorder="1" applyAlignment="1">
      <alignment horizontal="left"/>
    </xf>
    <xf numFmtId="0" fontId="19" fillId="0" borderId="34" xfId="0" applyFont="1" applyBorder="1" applyAlignment="1">
      <alignment horizontal="left"/>
    </xf>
    <xf numFmtId="0" fontId="9" fillId="2" borderId="34" xfId="0" applyFont="1" applyFill="1" applyBorder="1" applyAlignment="1">
      <alignment horizontal="right"/>
    </xf>
    <xf numFmtId="0" fontId="19" fillId="0" borderId="11" xfId="0" applyFont="1" applyBorder="1" applyAlignment="1">
      <alignment horizontal="center" vertical="center" wrapText="1"/>
    </xf>
    <xf numFmtId="0" fontId="19" fillId="0" borderId="14" xfId="0" applyFont="1" applyBorder="1" applyAlignment="1">
      <alignment horizontal="center" vertical="center" wrapText="1"/>
    </xf>
    <xf numFmtId="0" fontId="18" fillId="0" borderId="14" xfId="0" applyFont="1" applyBorder="1" applyAlignment="1">
      <alignment vertical="top"/>
    </xf>
    <xf numFmtId="0" fontId="19" fillId="0" borderId="13" xfId="0" applyFont="1" applyBorder="1" applyAlignment="1">
      <alignment horizontal="center" vertical="center" wrapText="1"/>
    </xf>
    <xf numFmtId="0" fontId="19" fillId="0" borderId="11" xfId="0" applyFont="1" applyBorder="1" applyAlignment="1">
      <alignment horizontal="left" vertical="center" wrapText="1"/>
    </xf>
    <xf numFmtId="0" fontId="19" fillId="0" borderId="11" xfId="0" applyFont="1" applyBorder="1" applyAlignment="1">
      <alignment vertical="center"/>
    </xf>
    <xf numFmtId="0" fontId="19" fillId="0" borderId="11" xfId="0" applyFont="1" applyBorder="1" applyAlignment="1">
      <alignment horizontal="left" vertical="center"/>
    </xf>
    <xf numFmtId="0" fontId="18" fillId="0" borderId="11" xfId="0" applyFont="1" applyBorder="1" applyAlignment="1">
      <alignment horizontal="center" vertical="center" wrapText="1"/>
    </xf>
    <xf numFmtId="0" fontId="19" fillId="0" borderId="14" xfId="0" applyFont="1" applyBorder="1" applyAlignment="1">
      <alignment vertical="center"/>
    </xf>
    <xf numFmtId="0" fontId="19" fillId="0" borderId="15" xfId="0" applyFont="1" applyBorder="1" applyAlignment="1">
      <alignment horizontal="center" vertical="center" wrapText="1"/>
    </xf>
    <xf numFmtId="0" fontId="19" fillId="0" borderId="16" xfId="0" applyFont="1" applyBorder="1" applyAlignment="1">
      <alignment horizontal="left" vertical="center" wrapText="1"/>
    </xf>
    <xf numFmtId="0" fontId="19" fillId="0" borderId="16" xfId="0" applyFont="1" applyBorder="1" applyAlignment="1">
      <alignment horizontal="left" vertical="center"/>
    </xf>
    <xf numFmtId="0" fontId="19" fillId="0" borderId="16" xfId="0" applyFont="1" applyBorder="1" applyAlignment="1">
      <alignment horizontal="center" vertical="center" wrapText="1"/>
    </xf>
    <xf numFmtId="0" fontId="18" fillId="0" borderId="17" xfId="0" applyFont="1" applyBorder="1" applyAlignment="1">
      <alignment vertical="top"/>
    </xf>
    <xf numFmtId="0" fontId="19" fillId="0" borderId="30" xfId="0" applyFont="1" applyBorder="1" applyAlignment="1">
      <alignment horizontal="center" vertical="center" wrapText="1"/>
    </xf>
    <xf numFmtId="0" fontId="18" fillId="0" borderId="23" xfId="0" applyFont="1" applyBorder="1" applyAlignment="1">
      <alignment horizontal="left" vertical="center" wrapText="1"/>
    </xf>
    <xf numFmtId="0" fontId="18" fillId="0" borderId="23" xfId="0" applyFont="1" applyBorder="1" applyAlignment="1">
      <alignment horizontal="left" vertical="center"/>
    </xf>
    <xf numFmtId="0" fontId="19" fillId="0" borderId="23" xfId="0" applyFont="1" applyBorder="1" applyAlignment="1">
      <alignment horizontal="center" vertical="center" wrapText="1"/>
    </xf>
    <xf numFmtId="0" fontId="18" fillId="0" borderId="31" xfId="0" applyFont="1" applyBorder="1" applyAlignment="1">
      <alignment vertical="top"/>
    </xf>
    <xf numFmtId="167" fontId="19" fillId="0" borderId="33" xfId="0" applyNumberFormat="1" applyFont="1" applyBorder="1" applyAlignment="1">
      <alignment vertical="top" wrapText="1"/>
    </xf>
    <xf numFmtId="0" fontId="18" fillId="0" borderId="10" xfId="0" applyFont="1" applyBorder="1" applyAlignment="1">
      <alignment horizontal="left" vertical="center" wrapText="1"/>
    </xf>
    <xf numFmtId="0" fontId="19" fillId="0" borderId="10" xfId="0" applyFont="1" applyBorder="1" applyAlignment="1">
      <alignment horizontal="left" vertical="center" wrapText="1"/>
    </xf>
    <xf numFmtId="0" fontId="19" fillId="0" borderId="10" xfId="0" applyFont="1" applyBorder="1" applyAlignment="1">
      <alignment horizontal="left" vertical="center"/>
    </xf>
    <xf numFmtId="0" fontId="18" fillId="0" borderId="10" xfId="0" applyFont="1" applyBorder="1" applyAlignment="1">
      <alignment horizontal="center" vertical="center" wrapText="1"/>
    </xf>
    <xf numFmtId="0" fontId="18" fillId="0" borderId="12" xfId="0" applyFont="1" applyBorder="1" applyAlignment="1">
      <alignment vertical="center"/>
    </xf>
    <xf numFmtId="0" fontId="19" fillId="0" borderId="32" xfId="0" applyFont="1" applyBorder="1" applyAlignment="1">
      <alignment horizontal="left" vertical="center" wrapText="1"/>
    </xf>
    <xf numFmtId="0" fontId="19" fillId="0" borderId="32" xfId="0" applyFont="1" applyBorder="1" applyAlignment="1">
      <alignment horizontal="left" vertical="center"/>
    </xf>
    <xf numFmtId="0" fontId="18" fillId="0" borderId="45" xfId="0" applyFont="1" applyBorder="1" applyAlignment="1">
      <alignment vertical="center"/>
    </xf>
    <xf numFmtId="0" fontId="18" fillId="0" borderId="32" xfId="0" applyFont="1" applyBorder="1" applyAlignment="1">
      <alignment horizontal="center" vertical="center" wrapText="1"/>
    </xf>
    <xf numFmtId="1" fontId="19" fillId="0" borderId="42" xfId="0" applyNumberFormat="1" applyFont="1" applyBorder="1" applyAlignment="1">
      <alignment vertical="top" wrapText="1"/>
    </xf>
    <xf numFmtId="0" fontId="19" fillId="0" borderId="43" xfId="0" applyFont="1" applyBorder="1" applyAlignment="1">
      <alignment horizontal="left" vertical="top" wrapText="1"/>
    </xf>
    <xf numFmtId="0" fontId="19" fillId="0" borderId="43" xfId="0" applyFont="1" applyBorder="1" applyAlignment="1">
      <alignment horizontal="left" vertical="top"/>
    </xf>
    <xf numFmtId="0" fontId="18" fillId="0" borderId="43" xfId="0" applyFont="1" applyBorder="1" applyAlignment="1">
      <alignment horizontal="center" vertical="center" wrapText="1"/>
    </xf>
    <xf numFmtId="0" fontId="19" fillId="0" borderId="43" xfId="0" applyFont="1" applyBorder="1" applyAlignment="1">
      <alignment horizontal="center" vertical="top" wrapText="1"/>
    </xf>
    <xf numFmtId="0" fontId="19" fillId="0" borderId="43" xfId="0" applyFont="1" applyBorder="1" applyAlignment="1">
      <alignment horizontal="center" vertical="center" wrapText="1"/>
    </xf>
    <xf numFmtId="0" fontId="19" fillId="0" borderId="44" xfId="0" applyFont="1" applyBorder="1" applyAlignment="1">
      <alignment vertical="top"/>
    </xf>
    <xf numFmtId="0" fontId="19" fillId="0" borderId="0" xfId="0" applyFont="1" applyAlignment="1">
      <alignment vertical="top"/>
    </xf>
    <xf numFmtId="0" fontId="19" fillId="0" borderId="0" xfId="0" applyFont="1" applyAlignment="1">
      <alignment horizontal="center"/>
    </xf>
    <xf numFmtId="0" fontId="19"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horizontal="center"/>
    </xf>
    <xf numFmtId="0" fontId="19" fillId="0" borderId="0" xfId="0" applyFont="1" applyAlignment="1">
      <alignment horizontal="left"/>
    </xf>
    <xf numFmtId="0" fontId="15" fillId="0" borderId="0" xfId="0" applyFont="1" applyAlignment="1">
      <alignment horizontal="right"/>
    </xf>
    <xf numFmtId="0" fontId="4" fillId="0" borderId="0" xfId="0" applyFont="1" applyAlignment="1">
      <alignment horizontal="right"/>
    </xf>
    <xf numFmtId="165" fontId="3" fillId="0" borderId="27" xfId="0" applyNumberFormat="1" applyFont="1" applyBorder="1" applyAlignment="1">
      <alignment horizontal="center" vertical="center" wrapText="1"/>
    </xf>
    <xf numFmtId="165" fontId="3" fillId="0" borderId="32"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49" fontId="3" fillId="0" borderId="23" xfId="0" applyNumberFormat="1" applyFont="1" applyBorder="1" applyAlignment="1">
      <alignment horizontal="center" vertical="center" wrapText="1"/>
    </xf>
    <xf numFmtId="49" fontId="3" fillId="0" borderId="31" xfId="0" applyNumberFormat="1" applyFont="1" applyBorder="1" applyAlignment="1">
      <alignment horizontal="center" vertical="center" wrapText="1"/>
    </xf>
    <xf numFmtId="165" fontId="3" fillId="0" borderId="49" xfId="0" applyNumberFormat="1" applyFont="1" applyBorder="1" applyAlignment="1">
      <alignment horizontal="center" vertical="center" wrapText="1"/>
    </xf>
    <xf numFmtId="165" fontId="2" fillId="0" borderId="8" xfId="0" applyNumberFormat="1" applyFont="1" applyBorder="1" applyAlignment="1">
      <alignment horizontal="left" vertical="center" wrapText="1"/>
    </xf>
    <xf numFmtId="165" fontId="3" fillId="0" borderId="13" xfId="0" applyNumberFormat="1" applyFont="1" applyBorder="1" applyAlignment="1">
      <alignment horizontal="center" vertical="center" wrapText="1"/>
    </xf>
    <xf numFmtId="165" fontId="2" fillId="0" borderId="11" xfId="0" applyNumberFormat="1" applyFont="1" applyBorder="1" applyAlignment="1">
      <alignment horizontal="left" vertical="center" wrapText="1"/>
    </xf>
    <xf numFmtId="165" fontId="3" fillId="0" borderId="11" xfId="0" applyNumberFormat="1" applyFont="1" applyBorder="1" applyAlignment="1">
      <alignment horizontal="center" vertical="center" wrapText="1"/>
    </xf>
    <xf numFmtId="165" fontId="3" fillId="0" borderId="14" xfId="0" applyNumberFormat="1" applyFont="1" applyBorder="1" applyAlignment="1">
      <alignment horizontal="center" vertical="center" wrapText="1"/>
    </xf>
    <xf numFmtId="0" fontId="9" fillId="0" borderId="23" xfId="0" applyFont="1" applyBorder="1" applyAlignment="1">
      <alignment horizontal="left"/>
    </xf>
    <xf numFmtId="0" fontId="9" fillId="0" borderId="23" xfId="0" applyFont="1" applyBorder="1"/>
    <xf numFmtId="168" fontId="9" fillId="0" borderId="23" xfId="0" applyNumberFormat="1" applyFont="1" applyBorder="1" applyAlignment="1">
      <alignment horizontal="left"/>
    </xf>
    <xf numFmtId="0" fontId="0" fillId="0" borderId="23" xfId="0" applyBorder="1" applyAlignment="1">
      <alignment wrapText="1"/>
    </xf>
    <xf numFmtId="0" fontId="0" fillId="0" borderId="23" xfId="0" applyBorder="1" applyAlignment="1">
      <alignment horizontal="center" wrapText="1"/>
    </xf>
    <xf numFmtId="0" fontId="10" fillId="0" borderId="23" xfId="0" applyFont="1" applyBorder="1" applyAlignment="1">
      <alignment horizontal="center"/>
    </xf>
    <xf numFmtId="0" fontId="10" fillId="0" borderId="26" xfId="0" applyFont="1" applyBorder="1"/>
    <xf numFmtId="0" fontId="11" fillId="0" borderId="0" xfId="0" applyFont="1" applyAlignment="1">
      <alignment horizontal="center" wrapText="1"/>
    </xf>
    <xf numFmtId="0" fontId="15" fillId="0" borderId="0" xfId="0" applyFont="1" applyAlignment="1">
      <alignment horizontal="right" vertical="center" wrapText="1"/>
    </xf>
    <xf numFmtId="0" fontId="3" fillId="0" borderId="0" xfId="0" applyFont="1" applyAlignment="1">
      <alignment vertical="center" wrapText="1"/>
    </xf>
    <xf numFmtId="0" fontId="23" fillId="0" borderId="52" xfId="0" applyFont="1" applyBorder="1" applyAlignment="1">
      <alignment vertical="center"/>
    </xf>
    <xf numFmtId="0" fontId="4" fillId="0" borderId="52" xfId="0" applyFont="1" applyBorder="1" applyAlignment="1">
      <alignment horizontal="right" vertical="center"/>
    </xf>
    <xf numFmtId="0" fontId="3" fillId="0" borderId="8"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65" fontId="15" fillId="0" borderId="11" xfId="0" applyNumberFormat="1" applyFont="1" applyBorder="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wrapText="1"/>
    </xf>
    <xf numFmtId="0" fontId="15" fillId="0" borderId="0" xfId="0" applyFont="1" applyAlignment="1">
      <alignment horizontal="right" vertical="center"/>
    </xf>
    <xf numFmtId="0" fontId="0" fillId="0" borderId="0" xfId="0" applyAlignment="1">
      <alignment vertical="center"/>
    </xf>
    <xf numFmtId="0" fontId="23" fillId="0" borderId="52" xfId="0" applyFont="1" applyBorder="1" applyAlignment="1">
      <alignment horizontal="center" vertical="center"/>
    </xf>
    <xf numFmtId="0" fontId="3" fillId="0" borderId="49" xfId="0" applyFont="1" applyBorder="1" applyAlignment="1">
      <alignment horizontal="center" vertical="center"/>
    </xf>
    <xf numFmtId="0" fontId="3" fillId="0" borderId="11" xfId="0" applyFont="1" applyBorder="1" applyAlignment="1">
      <alignment horizontal="center" vertical="center" wrapText="1"/>
    </xf>
    <xf numFmtId="0" fontId="2" fillId="0" borderId="0" xfId="0" applyFont="1" applyAlignment="1">
      <alignment vertical="center"/>
    </xf>
    <xf numFmtId="0" fontId="15" fillId="0" borderId="0" xfId="0" applyFont="1" applyAlignment="1">
      <alignment vertical="center" wrapText="1"/>
    </xf>
    <xf numFmtId="0" fontId="4" fillId="0" borderId="0" xfId="0" applyFont="1" applyAlignment="1">
      <alignment vertical="center"/>
    </xf>
    <xf numFmtId="165" fontId="3" fillId="0" borderId="57" xfId="0" applyNumberFormat="1" applyFont="1" applyBorder="1" applyAlignment="1">
      <alignment horizontal="center" vertical="center" wrapText="1"/>
    </xf>
    <xf numFmtId="0" fontId="3" fillId="0" borderId="14" xfId="0" applyFont="1" applyBorder="1" applyAlignment="1">
      <alignment vertical="center"/>
    </xf>
    <xf numFmtId="0" fontId="2" fillId="0" borderId="59" xfId="0" applyFont="1" applyBorder="1" applyAlignment="1">
      <alignment horizontal="center" vertical="center" wrapText="1"/>
    </xf>
    <xf numFmtId="0" fontId="8" fillId="0" borderId="0" xfId="0" applyFont="1" applyAlignment="1">
      <alignment wrapText="1"/>
    </xf>
    <xf numFmtId="0" fontId="8" fillId="0" borderId="0" xfId="0" applyFont="1"/>
    <xf numFmtId="165" fontId="26" fillId="0" borderId="1" xfId="0" applyNumberFormat="1" applyFont="1" applyBorder="1" applyAlignment="1">
      <alignment horizontal="center" vertical="center" wrapText="1"/>
    </xf>
    <xf numFmtId="165" fontId="26" fillId="0" borderId="2" xfId="0" applyNumberFormat="1" applyFont="1" applyBorder="1" applyAlignment="1">
      <alignment horizontal="center" vertical="center" wrapText="1"/>
    </xf>
    <xf numFmtId="165" fontId="26" fillId="0" borderId="3" xfId="0" applyNumberFormat="1" applyFont="1" applyBorder="1" applyAlignment="1">
      <alignment horizontal="center" vertical="center" wrapText="1"/>
    </xf>
    <xf numFmtId="0" fontId="3" fillId="0" borderId="0" xfId="0" applyFont="1"/>
    <xf numFmtId="165" fontId="8" fillId="0" borderId="11" xfId="0" applyNumberFormat="1" applyFont="1" applyBorder="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0" fontId="15" fillId="0" borderId="0" xfId="0" applyFont="1" applyAlignment="1">
      <alignment horizontal="center" vertical="center"/>
    </xf>
    <xf numFmtId="0" fontId="28" fillId="0" borderId="0" xfId="0" applyFont="1" applyAlignment="1">
      <alignment vertical="center"/>
    </xf>
    <xf numFmtId="0" fontId="15" fillId="0" borderId="0" xfId="0" applyFont="1" applyAlignment="1">
      <alignment horizontal="center" vertical="center" wrapText="1"/>
    </xf>
    <xf numFmtId="0" fontId="8" fillId="0" borderId="23" xfId="0" applyFont="1" applyBorder="1" applyAlignment="1">
      <alignment horizontal="center" vertical="center" wrapText="1"/>
    </xf>
    <xf numFmtId="0" fontId="8" fillId="0" borderId="23" xfId="0" applyFont="1" applyBorder="1" applyAlignment="1">
      <alignment horizontal="left" vertical="top" wrapText="1"/>
    </xf>
    <xf numFmtId="0" fontId="8" fillId="2" borderId="23" xfId="0" applyFont="1" applyFill="1" applyBorder="1" applyAlignment="1">
      <alignment horizontal="center" wrapText="1"/>
    </xf>
    <xf numFmtId="0" fontId="8" fillId="0" borderId="23" xfId="0" applyFont="1" applyBorder="1" applyAlignment="1">
      <alignment horizontal="left" wrapText="1"/>
    </xf>
    <xf numFmtId="0" fontId="8" fillId="0" borderId="23" xfId="0" applyFont="1" applyBorder="1" applyAlignment="1">
      <alignment horizontal="left" vertical="center" wrapText="1"/>
    </xf>
    <xf numFmtId="0" fontId="29" fillId="0" borderId="0" xfId="0" applyFont="1" applyAlignment="1">
      <alignment wrapText="1"/>
    </xf>
    <xf numFmtId="0" fontId="8" fillId="0" borderId="0" xfId="0" applyFont="1" applyAlignment="1">
      <alignment vertical="center"/>
    </xf>
    <xf numFmtId="0" fontId="15" fillId="0" borderId="23" xfId="0" applyFont="1" applyBorder="1" applyAlignment="1">
      <alignment horizontal="center" vertical="center" wrapText="1"/>
    </xf>
    <xf numFmtId="0" fontId="15" fillId="0" borderId="23" xfId="0" applyFont="1" applyBorder="1" applyAlignment="1">
      <alignment horizontal="left" vertical="center" wrapText="1"/>
    </xf>
    <xf numFmtId="0" fontId="15" fillId="0" borderId="23" xfId="0" applyFont="1" applyBorder="1" applyAlignment="1">
      <alignment vertical="center"/>
    </xf>
    <xf numFmtId="0" fontId="8" fillId="0" borderId="23" xfId="0" applyFont="1" applyBorder="1" applyAlignment="1">
      <alignment horizontal="center" vertical="center"/>
    </xf>
    <xf numFmtId="0" fontId="15" fillId="0" borderId="0" xfId="0" applyFont="1" applyAlignment="1">
      <alignment vertical="center"/>
    </xf>
    <xf numFmtId="0" fontId="8" fillId="0" borderId="23" xfId="0" applyFont="1" applyBorder="1" applyAlignment="1">
      <alignment vertical="center"/>
    </xf>
    <xf numFmtId="165" fontId="8" fillId="0" borderId="23" xfId="0" applyNumberFormat="1" applyFont="1" applyBorder="1" applyAlignment="1">
      <alignment vertical="center"/>
    </xf>
    <xf numFmtId="0" fontId="15" fillId="0" borderId="23" xfId="0" applyFont="1" applyBorder="1" applyAlignment="1">
      <alignment vertical="center" wrapText="1"/>
    </xf>
    <xf numFmtId="0" fontId="8" fillId="0" borderId="23" xfId="0" applyFont="1" applyBorder="1" applyAlignment="1">
      <alignment vertical="center" wrapText="1"/>
    </xf>
    <xf numFmtId="0" fontId="29" fillId="0" borderId="0" xfId="0" applyFont="1" applyAlignment="1">
      <alignment vertical="center"/>
    </xf>
    <xf numFmtId="0" fontId="29" fillId="0" borderId="0" xfId="0" applyFont="1" applyAlignment="1">
      <alignment horizontal="righ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xf>
    <xf numFmtId="0" fontId="15" fillId="0" borderId="49" xfId="0" applyFont="1" applyBorder="1" applyAlignment="1">
      <alignment vertical="center"/>
    </xf>
    <xf numFmtId="0" fontId="15" fillId="0" borderId="8" xfId="0" applyFont="1" applyBorder="1" applyAlignment="1">
      <alignment vertical="center"/>
    </xf>
    <xf numFmtId="0" fontId="15" fillId="0" borderId="8" xfId="0" applyFont="1" applyBorder="1" applyAlignment="1">
      <alignment horizontal="center" vertical="center"/>
    </xf>
    <xf numFmtId="0" fontId="15" fillId="0" borderId="9" xfId="0" applyFont="1" applyBorder="1" applyAlignment="1">
      <alignment vertical="center"/>
    </xf>
    <xf numFmtId="0" fontId="15" fillId="0" borderId="13" xfId="0" applyFont="1" applyBorder="1" applyAlignment="1">
      <alignment horizontal="center" vertical="center"/>
    </xf>
    <xf numFmtId="0" fontId="15" fillId="0" borderId="11" xfId="0" applyFont="1" applyBorder="1" applyAlignment="1">
      <alignment vertical="center"/>
    </xf>
    <xf numFmtId="0" fontId="15" fillId="0" borderId="11" xfId="0" applyFont="1" applyBorder="1" applyAlignment="1">
      <alignment horizontal="center" vertical="center"/>
    </xf>
    <xf numFmtId="0" fontId="15" fillId="0" borderId="11" xfId="0" applyFont="1" applyBorder="1" applyAlignment="1">
      <alignment vertical="center" wrapText="1"/>
    </xf>
    <xf numFmtId="0" fontId="8" fillId="0" borderId="11" xfId="0" applyFont="1" applyBorder="1" applyAlignment="1">
      <alignment vertical="center"/>
    </xf>
    <xf numFmtId="0" fontId="8" fillId="0" borderId="11" xfId="0" applyFont="1" applyBorder="1" applyAlignment="1">
      <alignment horizontal="center" vertical="center" wrapText="1"/>
    </xf>
    <xf numFmtId="0" fontId="8" fillId="0" borderId="13" xfId="0" applyFont="1" applyBorder="1" applyAlignment="1">
      <alignment horizontal="center" vertical="center"/>
    </xf>
    <xf numFmtId="0" fontId="8" fillId="0" borderId="11" xfId="0" applyFont="1" applyBorder="1" applyAlignment="1">
      <alignment vertical="center" wrapText="1"/>
    </xf>
    <xf numFmtId="0" fontId="8" fillId="2" borderId="11" xfId="0" applyFont="1" applyFill="1" applyBorder="1" applyAlignment="1">
      <alignment vertical="center"/>
    </xf>
    <xf numFmtId="0" fontId="8" fillId="0" borderId="14" xfId="0" applyFont="1" applyBorder="1" applyAlignment="1">
      <alignment vertical="center"/>
    </xf>
    <xf numFmtId="165" fontId="8" fillId="0" borderId="11" xfId="0" applyNumberFormat="1" applyFont="1" applyBorder="1" applyAlignment="1">
      <alignment horizontal="center" vertical="center" wrapText="1"/>
    </xf>
    <xf numFmtId="164" fontId="8" fillId="0" borderId="11" xfId="0" applyNumberFormat="1" applyFont="1" applyBorder="1" applyAlignment="1">
      <alignment vertical="center"/>
    </xf>
    <xf numFmtId="0" fontId="8" fillId="0" borderId="11" xfId="0" applyFont="1" applyBorder="1" applyAlignment="1">
      <alignment horizontal="center" vertical="center"/>
    </xf>
    <xf numFmtId="0" fontId="15" fillId="0" borderId="14" xfId="0" applyFont="1" applyBorder="1" applyAlignment="1">
      <alignment vertical="center"/>
    </xf>
    <xf numFmtId="0" fontId="8" fillId="0" borderId="42" xfId="0" applyFont="1" applyBorder="1" applyAlignment="1">
      <alignment horizontal="center" vertical="center"/>
    </xf>
    <xf numFmtId="0" fontId="8" fillId="0" borderId="43" xfId="0" applyFont="1" applyBorder="1" applyAlignment="1">
      <alignment vertical="center"/>
    </xf>
    <xf numFmtId="0" fontId="15" fillId="0" borderId="43" xfId="0" applyFont="1" applyBorder="1" applyAlignment="1">
      <alignment vertical="center"/>
    </xf>
    <xf numFmtId="0" fontId="8" fillId="0" borderId="43" xfId="0" applyFont="1" applyBorder="1" applyAlignment="1">
      <alignment horizontal="center" vertical="center"/>
    </xf>
    <xf numFmtId="0" fontId="8" fillId="0" borderId="44" xfId="0" applyFont="1" applyBorder="1" applyAlignment="1">
      <alignment vertical="center"/>
    </xf>
    <xf numFmtId="0" fontId="28" fillId="0" borderId="0" xfId="0" applyFont="1" applyAlignment="1">
      <alignment vertical="center" wrapText="1"/>
    </xf>
    <xf numFmtId="170" fontId="15" fillId="0" borderId="8" xfId="0" applyNumberFormat="1" applyFont="1" applyBorder="1" applyAlignment="1">
      <alignment vertical="center"/>
    </xf>
    <xf numFmtId="0" fontId="15" fillId="0" borderId="32" xfId="0" applyFont="1" applyBorder="1" applyAlignment="1">
      <alignment vertical="center"/>
    </xf>
    <xf numFmtId="170" fontId="15" fillId="0" borderId="11" xfId="0" applyNumberFormat="1" applyFont="1" applyBorder="1" applyAlignment="1">
      <alignment vertical="center"/>
    </xf>
    <xf numFmtId="0" fontId="15" fillId="0" borderId="12" xfId="0" applyFont="1" applyBorder="1" applyAlignment="1">
      <alignment vertical="center"/>
    </xf>
    <xf numFmtId="0" fontId="8" fillId="0" borderId="11" xfId="0" applyFont="1" applyBorder="1" applyAlignment="1">
      <alignment horizontal="left" vertical="center" wrapText="1"/>
    </xf>
    <xf numFmtId="170" fontId="8" fillId="0" borderId="11" xfId="0" applyNumberFormat="1" applyFont="1" applyBorder="1" applyAlignment="1">
      <alignment vertical="center"/>
    </xf>
    <xf numFmtId="0" fontId="8" fillId="0" borderId="10" xfId="0" applyFont="1" applyBorder="1" applyAlignment="1">
      <alignment vertical="center"/>
    </xf>
    <xf numFmtId="0" fontId="8" fillId="0" borderId="14" xfId="0" applyFont="1" applyBorder="1" applyAlignment="1">
      <alignment vertical="center" wrapText="1"/>
    </xf>
    <xf numFmtId="0" fontId="29" fillId="0" borderId="13" xfId="0" applyFont="1" applyBorder="1" applyAlignment="1">
      <alignment horizontal="center" vertical="center"/>
    </xf>
    <xf numFmtId="0" fontId="28" fillId="0" borderId="43" xfId="0" applyFont="1" applyBorder="1" applyAlignment="1">
      <alignment vertical="center"/>
    </xf>
    <xf numFmtId="0" fontId="29" fillId="0" borderId="0" xfId="0" applyFont="1"/>
    <xf numFmtId="165" fontId="8" fillId="0" borderId="10" xfId="0" applyNumberFormat="1" applyFont="1" applyBorder="1" applyAlignment="1">
      <alignment vertical="center"/>
    </xf>
    <xf numFmtId="0" fontId="8" fillId="0" borderId="12" xfId="0" applyFont="1" applyBorder="1" applyAlignment="1">
      <alignment vertical="center"/>
    </xf>
    <xf numFmtId="170" fontId="8" fillId="0" borderId="10" xfId="0" applyNumberFormat="1" applyFont="1" applyBorder="1" applyAlignment="1">
      <alignment vertical="center"/>
    </xf>
    <xf numFmtId="0" fontId="15" fillId="0" borderId="42" xfId="0" applyFont="1" applyBorder="1" applyAlignment="1">
      <alignment horizontal="center" vertical="center"/>
    </xf>
    <xf numFmtId="0" fontId="15" fillId="0" borderId="43" xfId="0" applyFont="1" applyBorder="1" applyAlignment="1">
      <alignment vertical="center" wrapText="1"/>
    </xf>
    <xf numFmtId="170" fontId="15" fillId="0" borderId="43" xfId="0" applyNumberFormat="1" applyFont="1" applyBorder="1" applyAlignment="1">
      <alignment vertical="center"/>
    </xf>
    <xf numFmtId="0" fontId="15" fillId="0" borderId="44" xfId="0" applyFont="1" applyBorder="1" applyAlignment="1">
      <alignment vertical="center"/>
    </xf>
    <xf numFmtId="3" fontId="8" fillId="0" borderId="0" xfId="0" applyNumberFormat="1" applyFont="1"/>
    <xf numFmtId="3" fontId="15" fillId="0" borderId="23" xfId="0" applyNumberFormat="1" applyFont="1" applyBorder="1" applyAlignment="1">
      <alignment horizontal="center" vertical="center" wrapText="1"/>
    </xf>
    <xf numFmtId="0" fontId="15" fillId="0" borderId="0" xfId="0" applyFont="1"/>
    <xf numFmtId="0" fontId="30" fillId="0" borderId="23" xfId="0" applyFont="1" applyBorder="1" applyAlignment="1">
      <alignment horizontal="center"/>
    </xf>
    <xf numFmtId="3" fontId="8" fillId="0" borderId="23" xfId="0" applyNumberFormat="1" applyFont="1" applyBorder="1"/>
    <xf numFmtId="3" fontId="2" fillId="0" borderId="23" xfId="0" applyNumberFormat="1" applyFont="1" applyBorder="1"/>
    <xf numFmtId="0" fontId="30" fillId="0" borderId="0" xfId="0" applyFont="1"/>
    <xf numFmtId="3" fontId="15" fillId="0" borderId="23" xfId="0" applyNumberFormat="1" applyFont="1" applyBorder="1"/>
    <xf numFmtId="0" fontId="31" fillId="0" borderId="0" xfId="0" applyFont="1"/>
    <xf numFmtId="0" fontId="30" fillId="0" borderId="0" xfId="0" applyFont="1" applyAlignment="1">
      <alignment horizontal="center"/>
    </xf>
    <xf numFmtId="3" fontId="30" fillId="0" borderId="0" xfId="0" applyNumberFormat="1" applyFont="1"/>
    <xf numFmtId="49" fontId="2" fillId="0" borderId="23" xfId="0" applyNumberFormat="1" applyFont="1" applyBorder="1" applyAlignment="1">
      <alignment horizontal="center" vertical="center" wrapText="1"/>
    </xf>
    <xf numFmtId="49" fontId="3" fillId="0" borderId="24" xfId="0" applyNumberFormat="1" applyFont="1" applyBorder="1" applyAlignment="1">
      <alignment horizontal="center" vertical="center" wrapText="1"/>
    </xf>
    <xf numFmtId="0" fontId="9" fillId="0" borderId="23" xfId="0" applyFont="1" applyBorder="1" applyAlignment="1">
      <alignment horizontal="center"/>
    </xf>
    <xf numFmtId="0" fontId="12" fillId="2" borderId="26" xfId="0" applyFont="1" applyFill="1" applyBorder="1" applyAlignment="1">
      <alignment horizontal="right"/>
    </xf>
    <xf numFmtId="0" fontId="35" fillId="0" borderId="0" xfId="0" applyFont="1" applyAlignment="1">
      <alignment wrapText="1"/>
    </xf>
    <xf numFmtId="0" fontId="35" fillId="0" borderId="0" xfId="0" applyFont="1" applyAlignment="1">
      <alignment horizontal="center" wrapText="1"/>
    </xf>
    <xf numFmtId="168" fontId="35" fillId="0" borderId="0" xfId="0" applyNumberFormat="1" applyFont="1" applyAlignment="1">
      <alignment wrapText="1"/>
    </xf>
    <xf numFmtId="168" fontId="35" fillId="0" borderId="0" xfId="0" applyNumberFormat="1" applyFont="1" applyAlignment="1">
      <alignment horizontal="center" wrapText="1"/>
    </xf>
    <xf numFmtId="0" fontId="35" fillId="0" borderId="0" xfId="0" applyFont="1"/>
    <xf numFmtId="0" fontId="35" fillId="0" borderId="0" xfId="0" applyFont="1" applyAlignment="1">
      <alignment horizontal="center"/>
    </xf>
    <xf numFmtId="0" fontId="35" fillId="0" borderId="0" xfId="0" applyFont="1" applyAlignment="1">
      <alignment horizontal="left"/>
    </xf>
    <xf numFmtId="0" fontId="8" fillId="0" borderId="0" xfId="0" applyFont="1" applyAlignment="1">
      <alignment horizontal="center" vertical="center"/>
    </xf>
    <xf numFmtId="0" fontId="36" fillId="0" borderId="0" xfId="0" applyFont="1" applyAlignment="1">
      <alignment horizontal="center" wrapText="1"/>
    </xf>
    <xf numFmtId="168" fontId="36" fillId="0" borderId="0" xfId="0" applyNumberFormat="1" applyFont="1" applyAlignment="1">
      <alignment horizontal="center" wrapText="1"/>
    </xf>
    <xf numFmtId="0" fontId="36" fillId="0" borderId="0" xfId="0" applyFont="1"/>
    <xf numFmtId="3" fontId="14" fillId="0" borderId="23" xfId="0" applyNumberFormat="1" applyFont="1" applyBorder="1" applyAlignment="1">
      <alignment horizontal="right" wrapText="1"/>
    </xf>
    <xf numFmtId="0" fontId="42" fillId="0" borderId="23" xfId="0" applyFont="1" applyBorder="1" applyAlignment="1">
      <alignment horizontal="center"/>
    </xf>
    <xf numFmtId="0" fontId="39" fillId="0" borderId="23" xfId="0" applyFont="1" applyBorder="1" applyAlignment="1">
      <alignment horizontal="center"/>
    </xf>
    <xf numFmtId="0" fontId="42" fillId="0" borderId="23" xfId="0" applyFont="1" applyBorder="1"/>
    <xf numFmtId="0" fontId="36" fillId="0" borderId="65" xfId="0" applyFont="1" applyBorder="1" applyAlignment="1">
      <alignment horizontal="center"/>
    </xf>
    <xf numFmtId="165" fontId="36" fillId="0" borderId="65" xfId="0" applyNumberFormat="1" applyFont="1" applyBorder="1" applyAlignment="1">
      <alignment vertical="center" wrapText="1"/>
    </xf>
    <xf numFmtId="165" fontId="3" fillId="0" borderId="65" xfId="0" applyNumberFormat="1" applyFont="1" applyBorder="1" applyAlignment="1">
      <alignment vertical="center" wrapText="1"/>
    </xf>
    <xf numFmtId="0" fontId="36" fillId="0" borderId="65" xfId="0" applyFont="1" applyBorder="1" applyAlignment="1">
      <alignment horizontal="center" vertical="center" wrapText="1"/>
    </xf>
    <xf numFmtId="0" fontId="36" fillId="0" borderId="65" xfId="0" applyFont="1" applyBorder="1" applyAlignment="1">
      <alignment horizontal="left" vertical="center" wrapText="1"/>
    </xf>
    <xf numFmtId="0" fontId="36" fillId="0" borderId="65" xfId="0" applyFont="1" applyBorder="1" applyAlignment="1">
      <alignment horizontal="center" vertical="top" wrapText="1"/>
    </xf>
    <xf numFmtId="0" fontId="3" fillId="0" borderId="65" xfId="0" applyFont="1" applyBorder="1" applyAlignment="1">
      <alignment horizontal="center" vertical="top" wrapText="1"/>
    </xf>
    <xf numFmtId="0" fontId="3" fillId="0" borderId="65" xfId="0" applyFont="1" applyBorder="1" applyAlignment="1">
      <alignment vertical="top"/>
    </xf>
    <xf numFmtId="0" fontId="2" fillId="0" borderId="65" xfId="0" applyFont="1" applyBorder="1" applyAlignment="1">
      <alignment horizontal="center" vertical="top" wrapText="1"/>
    </xf>
    <xf numFmtId="0" fontId="2" fillId="0" borderId="65" xfId="0" applyFont="1" applyBorder="1" applyAlignment="1">
      <alignment vertical="top"/>
    </xf>
    <xf numFmtId="0" fontId="35" fillId="0" borderId="65" xfId="0" applyFont="1" applyBorder="1" applyAlignment="1">
      <alignment horizontal="center" vertical="top" wrapText="1"/>
    </xf>
    <xf numFmtId="0" fontId="41" fillId="0" borderId="65" xfId="0" applyFont="1" applyBorder="1" applyAlignment="1">
      <alignment horizontal="center"/>
    </xf>
    <xf numFmtId="0" fontId="35" fillId="0" borderId="65" xfId="0" applyFont="1" applyBorder="1" applyAlignment="1">
      <alignment horizontal="center" vertical="center" wrapText="1"/>
    </xf>
    <xf numFmtId="0" fontId="35" fillId="0" borderId="65" xfId="0" applyFont="1" applyBorder="1" applyAlignment="1">
      <alignment horizontal="left" vertical="center" wrapText="1"/>
    </xf>
    <xf numFmtId="3" fontId="36" fillId="0" borderId="65" xfId="0" applyNumberFormat="1" applyFont="1" applyBorder="1" applyAlignment="1">
      <alignment horizontal="left" vertical="center" wrapText="1"/>
    </xf>
    <xf numFmtId="3" fontId="36" fillId="0" borderId="65" xfId="0" applyNumberFormat="1" applyFont="1" applyBorder="1" applyAlignment="1">
      <alignment horizontal="center" vertical="center" wrapText="1"/>
    </xf>
    <xf numFmtId="0" fontId="2" fillId="0" borderId="65" xfId="0" applyFont="1" applyBorder="1" applyAlignment="1">
      <alignment horizontal="left" vertical="center" wrapText="1"/>
    </xf>
    <xf numFmtId="0" fontId="2" fillId="0" borderId="65" xfId="0" applyFont="1" applyBorder="1" applyAlignment="1">
      <alignment horizontal="center" vertical="center" wrapText="1"/>
    </xf>
    <xf numFmtId="0" fontId="35" fillId="0" borderId="65" xfId="0" applyFont="1" applyBorder="1" applyAlignment="1">
      <alignment horizontal="right"/>
    </xf>
    <xf numFmtId="0" fontId="35" fillId="0" borderId="65" xfId="0" applyFont="1" applyBorder="1"/>
    <xf numFmtId="0" fontId="36" fillId="0" borderId="65" xfId="0" applyFont="1" applyBorder="1" applyAlignment="1">
      <alignment horizontal="center" vertical="top"/>
    </xf>
    <xf numFmtId="3" fontId="3" fillId="0" borderId="65" xfId="0" applyNumberFormat="1" applyFont="1" applyBorder="1" applyAlignment="1">
      <alignment horizontal="center" vertical="top" wrapText="1"/>
    </xf>
    <xf numFmtId="165" fontId="36" fillId="0" borderId="65" xfId="0" applyNumberFormat="1" applyFont="1" applyBorder="1" applyAlignment="1">
      <alignment horizontal="left" vertical="center" wrapText="1"/>
    </xf>
    <xf numFmtId="165" fontId="3" fillId="0" borderId="65" xfId="0" applyNumberFormat="1" applyFont="1" applyBorder="1" applyAlignment="1">
      <alignment horizontal="left" vertical="center" wrapText="1"/>
    </xf>
    <xf numFmtId="165" fontId="35" fillId="0" borderId="65" xfId="0" applyNumberFormat="1" applyFont="1" applyBorder="1" applyAlignment="1">
      <alignment horizontal="center" vertical="center" wrapText="1"/>
    </xf>
    <xf numFmtId="165" fontId="35" fillId="0" borderId="65" xfId="0" applyNumberFormat="1" applyFont="1" applyBorder="1" applyAlignment="1">
      <alignment horizontal="left" vertical="center" wrapText="1"/>
    </xf>
    <xf numFmtId="165" fontId="2" fillId="0" borderId="65" xfId="0" applyNumberFormat="1" applyFont="1" applyBorder="1" applyAlignment="1">
      <alignment horizontal="left" vertical="center" wrapText="1"/>
    </xf>
    <xf numFmtId="0" fontId="3" fillId="0" borderId="65" xfId="0" applyFont="1" applyBorder="1" applyAlignment="1">
      <alignment horizontal="left" vertical="center" wrapText="1"/>
    </xf>
    <xf numFmtId="0" fontId="2" fillId="0" borderId="65" xfId="0" applyFont="1" applyBorder="1" applyAlignment="1">
      <alignment horizontal="center"/>
    </xf>
    <xf numFmtId="0" fontId="7" fillId="0" borderId="22" xfId="0" applyFont="1" applyBorder="1"/>
    <xf numFmtId="0" fontId="3" fillId="0" borderId="0" xfId="0" applyFont="1" applyAlignment="1">
      <alignment horizontal="center" vertical="center"/>
    </xf>
    <xf numFmtId="0" fontId="3" fillId="0" borderId="65" xfId="0" applyFont="1" applyBorder="1" applyAlignment="1">
      <alignment horizontal="center"/>
    </xf>
    <xf numFmtId="165" fontId="16" fillId="0" borderId="65" xfId="0" applyNumberFormat="1" applyFont="1" applyBorder="1" applyAlignment="1">
      <alignment horizontal="center" vertical="center" wrapText="1"/>
    </xf>
    <xf numFmtId="165" fontId="38" fillId="0" borderId="65" xfId="0" applyNumberFormat="1" applyFont="1" applyBorder="1" applyAlignment="1">
      <alignment horizontal="center" vertical="center" wrapText="1"/>
    </xf>
    <xf numFmtId="0" fontId="35" fillId="0" borderId="65" xfId="0" applyFont="1" applyBorder="1" applyAlignment="1">
      <alignment horizontal="center"/>
    </xf>
    <xf numFmtId="165" fontId="36" fillId="0" borderId="65" xfId="0" applyNumberFormat="1" applyFont="1" applyBorder="1" applyAlignment="1">
      <alignment horizontal="center" vertical="center" wrapText="1"/>
    </xf>
    <xf numFmtId="0" fontId="15" fillId="0" borderId="0" xfId="0" applyFont="1" applyAlignment="1">
      <alignment horizontal="center" wrapText="1"/>
    </xf>
    <xf numFmtId="165" fontId="3" fillId="0" borderId="29" xfId="0" applyNumberFormat="1" applyFont="1" applyBorder="1" applyAlignment="1">
      <alignment horizontal="center" vertical="center" wrapText="1"/>
    </xf>
    <xf numFmtId="0" fontId="26" fillId="0" borderId="0" xfId="0" applyFont="1" applyAlignment="1">
      <alignment vertical="center" wrapText="1"/>
    </xf>
    <xf numFmtId="1" fontId="3" fillId="0" borderId="0" xfId="0" applyNumberFormat="1" applyFont="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29" fillId="0" borderId="0" xfId="0" applyFont="1" applyAlignment="1">
      <alignment horizontal="center" vertical="center"/>
    </xf>
    <xf numFmtId="0" fontId="8" fillId="0" borderId="0" xfId="0" applyFont="1" applyAlignment="1">
      <alignment horizontal="left" vertical="center"/>
    </xf>
    <xf numFmtId="0" fontId="15" fillId="0" borderId="0" xfId="0" applyFont="1" applyAlignment="1">
      <alignment horizontal="left" vertical="center"/>
    </xf>
    <xf numFmtId="0" fontId="8" fillId="0" borderId="23" xfId="0" applyFont="1" applyBorder="1" applyAlignment="1">
      <alignment horizontal="right" vertical="center"/>
    </xf>
    <xf numFmtId="0" fontId="8" fillId="0" borderId="37" xfId="0" applyFont="1" applyBorder="1" applyAlignment="1">
      <alignment horizontal="center" vertical="center"/>
    </xf>
    <xf numFmtId="0" fontId="8" fillId="0" borderId="38" xfId="0" applyFont="1" applyBorder="1" applyAlignment="1">
      <alignment vertical="center"/>
    </xf>
    <xf numFmtId="165" fontId="8" fillId="0" borderId="38" xfId="0" applyNumberFormat="1" applyFont="1" applyBorder="1" applyAlignment="1">
      <alignment vertical="center"/>
    </xf>
    <xf numFmtId="0" fontId="28" fillId="0" borderId="0" xfId="0" applyFont="1" applyAlignment="1">
      <alignment horizontal="center" vertical="center"/>
    </xf>
    <xf numFmtId="0" fontId="15" fillId="0" borderId="49"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8" xfId="0" applyFont="1" applyBorder="1" applyAlignment="1">
      <alignment horizontal="center" vertical="center" wrapText="1"/>
    </xf>
    <xf numFmtId="0" fontId="15" fillId="0" borderId="29" xfId="0" applyFont="1" applyBorder="1" applyAlignment="1">
      <alignment horizontal="center" vertical="center"/>
    </xf>
    <xf numFmtId="0" fontId="15" fillId="0" borderId="65" xfId="0" applyFont="1" applyBorder="1" applyAlignment="1">
      <alignment vertical="center"/>
    </xf>
    <xf numFmtId="170" fontId="15" fillId="0" borderId="65" xfId="0" applyNumberFormat="1" applyFont="1" applyBorder="1" applyAlignment="1">
      <alignment vertical="center"/>
    </xf>
    <xf numFmtId="0" fontId="29" fillId="0" borderId="37" xfId="0" applyFont="1" applyBorder="1" applyAlignment="1">
      <alignment horizontal="center" vertical="center"/>
    </xf>
    <xf numFmtId="0" fontId="8" fillId="0" borderId="39" xfId="0" applyFont="1" applyBorder="1" applyAlignment="1">
      <alignment vertical="center"/>
    </xf>
    <xf numFmtId="0" fontId="15" fillId="0" borderId="68" xfId="0" applyFont="1" applyBorder="1" applyAlignment="1">
      <alignment horizontal="center" vertical="center"/>
    </xf>
    <xf numFmtId="0" fontId="15" fillId="0" borderId="69" xfId="0" applyFont="1" applyBorder="1" applyAlignment="1">
      <alignment vertical="center"/>
    </xf>
    <xf numFmtId="0" fontId="8" fillId="0" borderId="40" xfId="0" applyFont="1" applyBorder="1" applyAlignment="1">
      <alignment horizontal="center" vertical="center"/>
    </xf>
    <xf numFmtId="0" fontId="8" fillId="0" borderId="38" xfId="0" applyFont="1" applyBorder="1" applyAlignment="1">
      <alignment vertical="center" wrapText="1"/>
    </xf>
    <xf numFmtId="0" fontId="8" fillId="0" borderId="45" xfId="0" applyFont="1" applyBorder="1" applyAlignment="1">
      <alignment vertical="center"/>
    </xf>
    <xf numFmtId="0" fontId="8" fillId="0" borderId="69" xfId="0" applyFont="1" applyBorder="1" applyAlignment="1">
      <alignment vertical="center"/>
    </xf>
    <xf numFmtId="0" fontId="15" fillId="0" borderId="46" xfId="0" applyFont="1" applyBorder="1" applyAlignment="1">
      <alignment horizontal="center" vertical="center" wrapText="1"/>
    </xf>
    <xf numFmtId="0" fontId="15" fillId="0" borderId="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70" xfId="0" applyFont="1" applyBorder="1" applyAlignment="1">
      <alignment horizontal="center" vertical="center"/>
    </xf>
    <xf numFmtId="0" fontId="15" fillId="0" borderId="19" xfId="0" applyFont="1" applyBorder="1" applyAlignment="1">
      <alignment horizontal="center" vertical="center" wrapText="1"/>
    </xf>
    <xf numFmtId="0" fontId="15" fillId="0" borderId="0" xfId="0" applyFont="1" applyAlignment="1">
      <alignment wrapText="1"/>
    </xf>
    <xf numFmtId="0" fontId="26" fillId="0" borderId="11" xfId="0" applyFont="1" applyBorder="1" applyAlignment="1">
      <alignment horizontal="left" vertical="center" wrapText="1"/>
    </xf>
    <xf numFmtId="0" fontId="44" fillId="0" borderId="0" xfId="0" applyFont="1" applyAlignment="1">
      <alignment vertical="center"/>
    </xf>
    <xf numFmtId="0" fontId="44" fillId="0" borderId="0" xfId="0" applyFont="1"/>
    <xf numFmtId="165" fontId="15" fillId="0" borderId="27" xfId="0" applyNumberFormat="1" applyFont="1" applyBorder="1" applyAlignment="1">
      <alignment horizontal="center" vertical="center" wrapText="1"/>
    </xf>
    <xf numFmtId="165" fontId="15" fillId="0" borderId="28" xfId="0" applyNumberFormat="1" applyFont="1" applyBorder="1" applyAlignment="1">
      <alignment horizontal="center" vertical="center" wrapText="1"/>
    </xf>
    <xf numFmtId="165" fontId="15" fillId="0" borderId="57" xfId="0" applyNumberFormat="1" applyFont="1" applyBorder="1" applyAlignment="1">
      <alignment horizontal="center" vertical="center" wrapText="1"/>
    </xf>
    <xf numFmtId="165" fontId="15" fillId="0" borderId="29" xfId="0" applyNumberFormat="1" applyFont="1" applyBorder="1" applyAlignment="1">
      <alignment horizontal="center" vertical="center" wrapText="1"/>
    </xf>
    <xf numFmtId="165" fontId="15" fillId="0" borderId="49" xfId="0" applyNumberFormat="1" applyFont="1" applyBorder="1" applyAlignment="1">
      <alignment horizontal="center" vertical="center" wrapText="1"/>
    </xf>
    <xf numFmtId="165" fontId="15" fillId="0" borderId="8" xfId="0" applyNumberFormat="1" applyFont="1" applyBorder="1" applyAlignment="1">
      <alignment horizontal="center" vertical="center" wrapText="1"/>
    </xf>
    <xf numFmtId="165" fontId="15" fillId="0" borderId="58" xfId="0" applyNumberFormat="1" applyFont="1" applyBorder="1" applyAlignment="1">
      <alignment horizontal="center" vertical="center" wrapText="1"/>
    </xf>
    <xf numFmtId="165" fontId="15" fillId="0" borderId="9" xfId="0" applyNumberFormat="1" applyFont="1" applyBorder="1" applyAlignment="1">
      <alignment horizontal="center" vertical="center" wrapText="1"/>
    </xf>
    <xf numFmtId="165" fontId="15" fillId="0" borderId="13" xfId="0" applyNumberFormat="1" applyFont="1" applyBorder="1" applyAlignment="1">
      <alignment horizontal="center" vertical="center" wrapText="1"/>
    </xf>
    <xf numFmtId="165" fontId="8" fillId="0" borderId="11" xfId="0" applyNumberFormat="1" applyFont="1" applyBorder="1" applyAlignment="1">
      <alignment horizontal="left" vertical="center" wrapText="1"/>
    </xf>
    <xf numFmtId="165" fontId="15" fillId="0" borderId="11" xfId="0" applyNumberFormat="1" applyFont="1" applyBorder="1" applyAlignment="1">
      <alignment horizontal="center" vertical="center" wrapText="1"/>
    </xf>
    <xf numFmtId="165" fontId="15" fillId="0" borderId="59" xfId="0" applyNumberFormat="1" applyFont="1" applyBorder="1" applyAlignment="1">
      <alignment horizontal="center" vertical="center" wrapText="1"/>
    </xf>
    <xf numFmtId="165" fontId="15" fillId="0" borderId="14" xfId="0" applyNumberFormat="1" applyFont="1" applyBorder="1" applyAlignment="1">
      <alignment horizontal="center" vertical="center" wrapText="1"/>
    </xf>
    <xf numFmtId="165" fontId="15" fillId="0" borderId="11" xfId="0" applyNumberFormat="1" applyFont="1" applyBorder="1" applyAlignment="1">
      <alignment horizontal="left" vertical="center" wrapText="1"/>
    </xf>
    <xf numFmtId="0" fontId="8" fillId="0" borderId="13"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1" xfId="0" applyFont="1" applyBorder="1" applyAlignment="1">
      <alignment horizontal="left" vertical="center" wrapText="1"/>
    </xf>
    <xf numFmtId="0" fontId="15" fillId="0" borderId="11" xfId="0" applyFont="1" applyBorder="1" applyAlignment="1">
      <alignment horizontal="center" vertical="center" wrapText="1"/>
    </xf>
    <xf numFmtId="0" fontId="15" fillId="0" borderId="59" xfId="0" applyFont="1" applyBorder="1" applyAlignment="1">
      <alignment horizontal="center" vertical="center" wrapText="1"/>
    </xf>
    <xf numFmtId="0" fontId="11" fillId="0" borderId="0" xfId="0" applyFont="1" applyAlignment="1">
      <alignment vertical="center"/>
    </xf>
    <xf numFmtId="0" fontId="8" fillId="0" borderId="59" xfId="0" applyFont="1" applyBorder="1" applyAlignment="1">
      <alignment horizontal="center" vertical="center" wrapText="1"/>
    </xf>
    <xf numFmtId="0" fontId="15" fillId="0" borderId="60" xfId="0" applyFont="1" applyBorder="1" applyAlignment="1">
      <alignment horizontal="left" vertical="center" wrapText="1"/>
    </xf>
    <xf numFmtId="0" fontId="8" fillId="0" borderId="61" xfId="0" applyFont="1" applyBorder="1" applyAlignment="1">
      <alignment horizontal="left" vertical="center" wrapText="1"/>
    </xf>
    <xf numFmtId="0" fontId="8" fillId="0" borderId="62" xfId="0" applyFont="1" applyBorder="1" applyAlignment="1">
      <alignment horizontal="left" vertical="center" wrapText="1"/>
    </xf>
    <xf numFmtId="0" fontId="44" fillId="0" borderId="0" xfId="0" applyFont="1" applyAlignment="1">
      <alignment horizontal="center" vertical="center"/>
    </xf>
    <xf numFmtId="0" fontId="44" fillId="0" borderId="0" xfId="0" applyFont="1" applyAlignment="1">
      <alignment vertical="center" wrapText="1"/>
    </xf>
    <xf numFmtId="0" fontId="15" fillId="0" borderId="0" xfId="0" applyFont="1" applyAlignment="1">
      <alignment horizontal="left" vertical="center" wrapText="1"/>
    </xf>
    <xf numFmtId="0" fontId="29" fillId="0" borderId="0" xfId="0" applyFont="1" applyAlignment="1">
      <alignment vertical="center" wrapText="1"/>
    </xf>
    <xf numFmtId="0" fontId="29" fillId="0" borderId="0" xfId="0" applyFont="1" applyAlignment="1">
      <alignment horizontal="center" vertical="center" wrapText="1"/>
    </xf>
    <xf numFmtId="0" fontId="8" fillId="0" borderId="50" xfId="0" applyFont="1" applyBorder="1" applyAlignment="1">
      <alignment vertical="center" wrapText="1"/>
    </xf>
    <xf numFmtId="165" fontId="8" fillId="0" borderId="23" xfId="0" applyNumberFormat="1" applyFont="1" applyBorder="1" applyAlignment="1">
      <alignment horizontal="left" wrapText="1"/>
    </xf>
    <xf numFmtId="0" fontId="15" fillId="0" borderId="14" xfId="0" applyFont="1" applyBorder="1" applyAlignment="1">
      <alignment vertical="center" wrapText="1"/>
    </xf>
    <xf numFmtId="0" fontId="8" fillId="0" borderId="14" xfId="0" applyFont="1" applyBorder="1" applyAlignment="1">
      <alignment horizontal="center" vertical="center" wrapText="1"/>
    </xf>
    <xf numFmtId="0" fontId="8" fillId="0" borderId="37" xfId="0" applyFont="1" applyBorder="1" applyAlignment="1">
      <alignment horizontal="center" vertical="center" wrapText="1"/>
    </xf>
    <xf numFmtId="0" fontId="15" fillId="0" borderId="30" xfId="0" applyFont="1" applyBorder="1" applyAlignment="1">
      <alignment horizontal="center" vertical="center" wrapText="1"/>
    </xf>
    <xf numFmtId="0" fontId="29" fillId="0" borderId="31" xfId="0" applyFont="1" applyBorder="1" applyAlignment="1">
      <alignment horizontal="center" vertical="center" wrapText="1"/>
    </xf>
    <xf numFmtId="165" fontId="8" fillId="0" borderId="59" xfId="0" applyNumberFormat="1" applyFont="1" applyBorder="1" applyAlignment="1">
      <alignment horizontal="center" vertical="center" wrapText="1"/>
    </xf>
    <xf numFmtId="165" fontId="8" fillId="0" borderId="14" xfId="0" applyNumberFormat="1" applyFont="1" applyBorder="1" applyAlignment="1">
      <alignment horizontal="center" vertical="center" wrapText="1"/>
    </xf>
    <xf numFmtId="0" fontId="8" fillId="0" borderId="38" xfId="0" applyFont="1" applyBorder="1" applyAlignment="1">
      <alignment horizontal="center" vertical="center" wrapText="1"/>
    </xf>
    <xf numFmtId="0" fontId="8" fillId="0" borderId="10" xfId="0" applyFont="1" applyBorder="1" applyAlignment="1">
      <alignment horizontal="center" vertical="center" wrapText="1"/>
    </xf>
    <xf numFmtId="0" fontId="15" fillId="0" borderId="65" xfId="0" applyFont="1" applyBorder="1" applyAlignment="1">
      <alignment horizontal="left" vertical="center" wrapText="1"/>
    </xf>
    <xf numFmtId="0" fontId="8" fillId="0" borderId="10" xfId="0" applyFont="1" applyBorder="1" applyAlignment="1">
      <alignment horizontal="left" vertical="center" wrapText="1"/>
    </xf>
    <xf numFmtId="0" fontId="8" fillId="0" borderId="38" xfId="0" applyFont="1" applyBorder="1" applyAlignment="1">
      <alignment horizontal="left" vertical="center" wrapText="1"/>
    </xf>
    <xf numFmtId="165" fontId="1" fillId="0" borderId="11" xfId="0" applyNumberFormat="1" applyFont="1" applyBorder="1" applyAlignment="1">
      <alignment horizontal="left" vertical="center" wrapText="1"/>
    </xf>
    <xf numFmtId="165" fontId="1" fillId="0" borderId="8" xfId="0" applyNumberFormat="1" applyFont="1" applyBorder="1" applyAlignment="1">
      <alignment horizontal="left" vertical="center" wrapText="1"/>
    </xf>
    <xf numFmtId="0" fontId="2" fillId="0" borderId="38" xfId="0" applyFont="1" applyBorder="1" applyAlignment="1">
      <alignment horizontal="left" vertical="center" wrapText="1"/>
    </xf>
    <xf numFmtId="0" fontId="2"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15" fillId="0" borderId="68" xfId="0" applyFont="1" applyBorder="1" applyAlignment="1">
      <alignment horizontal="left" vertical="center" wrapText="1"/>
    </xf>
    <xf numFmtId="0" fontId="15" fillId="0" borderId="69" xfId="0" applyFont="1" applyBorder="1" applyAlignment="1">
      <alignment horizontal="left" vertical="center" wrapText="1"/>
    </xf>
    <xf numFmtId="0" fontId="8" fillId="0" borderId="4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left" vertical="center" wrapText="1"/>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44" fillId="0" borderId="0" xfId="0" applyFont="1" applyAlignment="1">
      <alignment horizontal="center" vertical="center" wrapText="1"/>
    </xf>
    <xf numFmtId="0" fontId="45" fillId="0" borderId="52" xfId="0" applyFont="1" applyBorder="1" applyAlignment="1">
      <alignment vertical="center"/>
    </xf>
    <xf numFmtId="0" fontId="45" fillId="0" borderId="52" xfId="0" applyFont="1" applyBorder="1" applyAlignment="1">
      <alignment horizontal="center" vertical="center"/>
    </xf>
    <xf numFmtId="0" fontId="29" fillId="0" borderId="52" xfId="0" applyFont="1" applyBorder="1" applyAlignment="1">
      <alignment horizontal="center" vertical="center"/>
    </xf>
    <xf numFmtId="165" fontId="29" fillId="0" borderId="14" xfId="0" applyNumberFormat="1" applyFont="1" applyBorder="1" applyAlignment="1">
      <alignment horizontal="left" vertical="center" wrapText="1"/>
    </xf>
    <xf numFmtId="0" fontId="29" fillId="0" borderId="14" xfId="0" applyFont="1" applyBorder="1" applyAlignment="1">
      <alignment vertical="center" wrapText="1"/>
    </xf>
    <xf numFmtId="0" fontId="46" fillId="0" borderId="14" xfId="0" applyFont="1" applyBorder="1" applyAlignment="1">
      <alignment horizontal="left" vertical="center" wrapText="1"/>
    </xf>
    <xf numFmtId="0" fontId="47" fillId="0" borderId="14" xfId="0" applyFont="1" applyBorder="1" applyAlignment="1">
      <alignment horizontal="left" vertical="center" wrapText="1"/>
    </xf>
    <xf numFmtId="0" fontId="11" fillId="0" borderId="55" xfId="0" applyFont="1" applyBorder="1" applyAlignment="1">
      <alignment vertical="center"/>
    </xf>
    <xf numFmtId="0" fontId="46" fillId="0" borderId="39" xfId="0" applyFont="1" applyBorder="1" applyAlignment="1">
      <alignment horizontal="left" vertical="center" wrapText="1"/>
    </xf>
    <xf numFmtId="0" fontId="15" fillId="0" borderId="19" xfId="0" applyFont="1" applyBorder="1" applyAlignment="1">
      <alignment horizontal="left" vertical="center" wrapText="1"/>
    </xf>
    <xf numFmtId="165" fontId="15" fillId="0" borderId="19" xfId="0" applyNumberFormat="1" applyFont="1" applyBorder="1" applyAlignment="1">
      <alignment horizontal="center" vertical="center" wrapText="1"/>
    </xf>
    <xf numFmtId="0" fontId="15" fillId="0" borderId="20" xfId="0" applyFont="1" applyBorder="1" applyAlignment="1">
      <alignment vertical="center"/>
    </xf>
    <xf numFmtId="1" fontId="2" fillId="0" borderId="0" xfId="0" applyNumberFormat="1" applyFont="1" applyAlignment="1">
      <alignment horizontal="center" vertical="center" wrapText="1"/>
    </xf>
    <xf numFmtId="1" fontId="23" fillId="0" borderId="52" xfId="0" applyNumberFormat="1" applyFont="1" applyBorder="1" applyAlignment="1">
      <alignment horizontal="center" vertical="center"/>
    </xf>
    <xf numFmtId="1" fontId="2" fillId="0" borderId="28" xfId="0" applyNumberFormat="1" applyFont="1" applyBorder="1" applyAlignment="1">
      <alignment horizontal="center" vertical="center" wrapText="1"/>
    </xf>
    <xf numFmtId="1" fontId="2" fillId="0" borderId="8" xfId="0" applyNumberFormat="1" applyFont="1" applyBorder="1" applyAlignment="1">
      <alignment horizontal="center" vertical="center"/>
    </xf>
    <xf numFmtId="1" fontId="2" fillId="0" borderId="0" xfId="0" applyNumberFormat="1" applyFont="1" applyAlignment="1">
      <alignment horizontal="center" wrapText="1"/>
    </xf>
    <xf numFmtId="0" fontId="2" fillId="0" borderId="34" xfId="0" applyFont="1" applyBorder="1" applyAlignment="1">
      <alignment horizontal="left"/>
    </xf>
    <xf numFmtId="0" fontId="3" fillId="0" borderId="33" xfId="0" applyFont="1" applyBorder="1" applyAlignment="1">
      <alignment horizontal="center"/>
    </xf>
    <xf numFmtId="0" fontId="3" fillId="0" borderId="37" xfId="0" applyFont="1" applyBorder="1" applyAlignment="1">
      <alignment horizontal="center" vertical="center" wrapText="1"/>
    </xf>
    <xf numFmtId="0" fontId="3" fillId="0" borderId="38" xfId="0" applyFont="1" applyBorder="1" applyAlignment="1">
      <alignment horizontal="left" vertical="center" wrapText="1"/>
    </xf>
    <xf numFmtId="0" fontId="2" fillId="0" borderId="39" xfId="0" applyFont="1" applyBorder="1" applyAlignment="1">
      <alignment vertical="center"/>
    </xf>
    <xf numFmtId="0" fontId="15" fillId="0" borderId="22" xfId="0" applyFont="1" applyBorder="1" applyAlignment="1">
      <alignment horizontal="center" vertical="center"/>
    </xf>
    <xf numFmtId="0" fontId="15" fillId="0" borderId="22" xfId="0" applyFont="1" applyBorder="1" applyAlignment="1">
      <alignment vertical="center"/>
    </xf>
    <xf numFmtId="0" fontId="15" fillId="0" borderId="22"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lignment horizontal="center" vertical="center" wrapText="1"/>
    </xf>
    <xf numFmtId="0" fontId="8" fillId="0" borderId="22" xfId="0" applyFont="1" applyBorder="1" applyAlignment="1">
      <alignment vertical="center"/>
    </xf>
    <xf numFmtId="0" fontId="2" fillId="0" borderId="22" xfId="0" applyFont="1" applyBorder="1" applyAlignment="1">
      <alignment horizontal="center" vertical="center" wrapText="1"/>
    </xf>
    <xf numFmtId="0" fontId="15" fillId="0" borderId="22" xfId="0" applyFont="1" applyBorder="1" applyAlignment="1">
      <alignment horizontal="center"/>
    </xf>
    <xf numFmtId="165" fontId="3" fillId="0" borderId="65" xfId="0" applyNumberFormat="1" applyFont="1" applyBorder="1" applyAlignment="1">
      <alignment horizontal="center"/>
    </xf>
    <xf numFmtId="165" fontId="3" fillId="0" borderId="65" xfId="0" applyNumberFormat="1" applyFont="1" applyBorder="1" applyAlignment="1">
      <alignment horizontal="left"/>
    </xf>
    <xf numFmtId="0" fontId="3" fillId="0" borderId="65" xfId="0" applyFont="1" applyBorder="1" applyAlignment="1">
      <alignment horizontal="center" vertical="top"/>
    </xf>
    <xf numFmtId="0" fontId="3" fillId="0" borderId="65" xfId="0" applyFont="1" applyBorder="1" applyAlignment="1">
      <alignment horizontal="left" vertical="top"/>
    </xf>
    <xf numFmtId="167" fontId="2" fillId="0" borderId="65" xfId="0" applyNumberFormat="1" applyFont="1" applyBorder="1" applyAlignment="1">
      <alignment horizontal="center" vertical="top"/>
    </xf>
    <xf numFmtId="0" fontId="24" fillId="0" borderId="65" xfId="0" applyFont="1" applyBorder="1" applyAlignment="1">
      <alignment horizontal="left" vertical="top"/>
    </xf>
    <xf numFmtId="0" fontId="2" fillId="0" borderId="65" xfId="0" applyFont="1" applyBorder="1" applyAlignment="1">
      <alignment horizontal="left" vertical="top"/>
    </xf>
    <xf numFmtId="0" fontId="2" fillId="0" borderId="65" xfId="0" applyFont="1" applyBorder="1" applyAlignment="1">
      <alignment horizontal="left"/>
    </xf>
    <xf numFmtId="167" fontId="2" fillId="0" borderId="65" xfId="0" applyNumberFormat="1" applyFont="1" applyBorder="1" applyAlignment="1">
      <alignment horizontal="left"/>
    </xf>
    <xf numFmtId="167" fontId="24" fillId="0" borderId="65" xfId="0" applyNumberFormat="1" applyFont="1" applyBorder="1" applyAlignment="1">
      <alignment horizontal="left" vertical="top"/>
    </xf>
    <xf numFmtId="1" fontId="2" fillId="0" borderId="65" xfId="0" applyNumberFormat="1" applyFont="1" applyBorder="1" applyAlignment="1">
      <alignment horizontal="center" vertical="top"/>
    </xf>
    <xf numFmtId="167" fontId="2" fillId="0" borderId="65" xfId="0" applyNumberFormat="1" applyFont="1" applyBorder="1" applyAlignment="1">
      <alignment horizontal="left" vertical="top"/>
    </xf>
    <xf numFmtId="167" fontId="24" fillId="0" borderId="65" xfId="0" applyNumberFormat="1" applyFont="1" applyBorder="1" applyAlignment="1">
      <alignment horizontal="left"/>
    </xf>
    <xf numFmtId="165" fontId="2" fillId="0" borderId="65" xfId="0" applyNumberFormat="1" applyFont="1" applyBorder="1" applyAlignment="1">
      <alignment horizontal="center" vertical="top"/>
    </xf>
    <xf numFmtId="165" fontId="2" fillId="0" borderId="65" xfId="0" applyNumberFormat="1" applyFont="1" applyBorder="1" applyAlignment="1">
      <alignment horizontal="left"/>
    </xf>
    <xf numFmtId="0" fontId="2" fillId="0" borderId="65" xfId="0" applyFont="1" applyBorder="1"/>
    <xf numFmtId="0" fontId="24" fillId="0" borderId="65" xfId="0" applyFont="1" applyBorder="1" applyAlignment="1">
      <alignment horizontal="left"/>
    </xf>
    <xf numFmtId="0" fontId="2" fillId="0" borderId="65" xfId="0" applyFont="1" applyBorder="1" applyAlignment="1">
      <alignment horizontal="center" vertical="top"/>
    </xf>
    <xf numFmtId="165" fontId="24" fillId="0" borderId="65" xfId="0" applyNumberFormat="1" applyFont="1" applyBorder="1" applyAlignment="1">
      <alignment horizontal="left"/>
    </xf>
    <xf numFmtId="1" fontId="3" fillId="0" borderId="65" xfId="0" applyNumberFormat="1" applyFont="1" applyBorder="1" applyAlignment="1">
      <alignment horizontal="center" vertical="top"/>
    </xf>
    <xf numFmtId="165" fontId="2" fillId="0" borderId="65" xfId="0" applyNumberFormat="1" applyFont="1" applyBorder="1" applyAlignment="1">
      <alignment horizontal="left" vertical="top"/>
    </xf>
    <xf numFmtId="0" fontId="3" fillId="0" borderId="65" xfId="0" applyFont="1" applyBorder="1" applyAlignment="1">
      <alignment horizontal="left"/>
    </xf>
    <xf numFmtId="165" fontId="3" fillId="0" borderId="65" xfId="0" applyNumberFormat="1" applyFont="1" applyBorder="1" applyAlignment="1">
      <alignment horizontal="left" vertical="top"/>
    </xf>
    <xf numFmtId="165" fontId="24" fillId="0" borderId="65" xfId="0" applyNumberFormat="1" applyFont="1" applyBorder="1" applyAlignment="1">
      <alignment horizontal="left" vertical="top"/>
    </xf>
    <xf numFmtId="165" fontId="17" fillId="0" borderId="65" xfId="0" applyNumberFormat="1" applyFont="1" applyBorder="1" applyAlignment="1">
      <alignment horizontal="left" vertical="top"/>
    </xf>
    <xf numFmtId="165" fontId="3" fillId="0" borderId="65" xfId="0" applyNumberFormat="1" applyFont="1" applyBorder="1" applyAlignment="1">
      <alignment horizontal="center" vertical="top"/>
    </xf>
    <xf numFmtId="165" fontId="17" fillId="0" borderId="65" xfId="0" applyNumberFormat="1" applyFont="1" applyBorder="1" applyAlignment="1">
      <alignment horizontal="center" vertical="top"/>
    </xf>
    <xf numFmtId="0" fontId="3" fillId="0" borderId="65" xfId="0" applyFont="1" applyBorder="1"/>
    <xf numFmtId="165" fontId="3" fillId="0" borderId="65" xfId="0" applyNumberFormat="1" applyFont="1" applyBorder="1"/>
    <xf numFmtId="165" fontId="3" fillId="0" borderId="65" xfId="0" applyNumberFormat="1" applyFont="1" applyBorder="1" applyAlignment="1">
      <alignment vertical="top"/>
    </xf>
    <xf numFmtId="165" fontId="50" fillId="0" borderId="65" xfId="0" applyNumberFormat="1" applyFont="1" applyBorder="1" applyAlignment="1">
      <alignment vertical="top"/>
    </xf>
    <xf numFmtId="165" fontId="2" fillId="0" borderId="65" xfId="0" applyNumberFormat="1" applyFont="1" applyBorder="1" applyAlignment="1">
      <alignment vertical="top"/>
    </xf>
    <xf numFmtId="165" fontId="2" fillId="0" borderId="65" xfId="0" applyNumberFormat="1" applyFont="1" applyBorder="1"/>
    <xf numFmtId="165" fontId="24" fillId="0" borderId="65" xfId="0" applyNumberFormat="1" applyFont="1" applyBorder="1" applyAlignment="1">
      <alignment vertical="top"/>
    </xf>
    <xf numFmtId="165" fontId="17" fillId="0" borderId="65" xfId="0" applyNumberFormat="1" applyFont="1" applyBorder="1" applyAlignment="1">
      <alignment vertical="top"/>
    </xf>
    <xf numFmtId="165" fontId="51" fillId="0" borderId="65" xfId="0" applyNumberFormat="1" applyFont="1" applyBorder="1" applyAlignment="1">
      <alignment horizontal="left" vertical="top"/>
    </xf>
    <xf numFmtId="165" fontId="2" fillId="0" borderId="65" xfId="0" applyNumberFormat="1" applyFont="1" applyBorder="1" applyAlignment="1">
      <alignment horizontal="center"/>
    </xf>
    <xf numFmtId="165" fontId="17" fillId="0" borderId="65" xfId="0" applyNumberFormat="1" applyFont="1" applyBorder="1" applyAlignment="1">
      <alignment horizontal="center"/>
    </xf>
    <xf numFmtId="165" fontId="17" fillId="0" borderId="65" xfId="0" applyNumberFormat="1" applyFont="1" applyBorder="1" applyAlignment="1">
      <alignment horizontal="left"/>
    </xf>
    <xf numFmtId="165" fontId="52" fillId="0" borderId="65" xfId="0" applyNumberFormat="1" applyFont="1" applyBorder="1" applyAlignment="1">
      <alignment horizontal="center" vertical="top"/>
    </xf>
    <xf numFmtId="165" fontId="52" fillId="0" borderId="65" xfId="0" applyNumberFormat="1" applyFont="1" applyBorder="1" applyAlignment="1">
      <alignment horizontal="left"/>
    </xf>
    <xf numFmtId="0" fontId="17" fillId="0" borderId="65" xfId="0" applyFont="1" applyBorder="1" applyAlignment="1">
      <alignment horizontal="center"/>
    </xf>
    <xf numFmtId="49" fontId="22" fillId="0" borderId="65" xfId="0" applyNumberFormat="1" applyFont="1" applyBorder="1" applyAlignment="1">
      <alignment horizontal="center" vertical="center" wrapText="1"/>
    </xf>
    <xf numFmtId="49" fontId="53" fillId="0" borderId="65" xfId="0" applyNumberFormat="1" applyFont="1" applyBorder="1" applyAlignment="1">
      <alignment horizontal="center" vertical="center" wrapText="1"/>
    </xf>
    <xf numFmtId="0" fontId="54" fillId="0" borderId="0" xfId="0" applyFont="1"/>
    <xf numFmtId="0" fontId="2" fillId="0" borderId="22" xfId="0" applyFont="1" applyBorder="1"/>
    <xf numFmtId="0" fontId="34" fillId="0" borderId="22" xfId="0" applyFont="1" applyBorder="1" applyAlignment="1">
      <alignment horizontal="center"/>
    </xf>
    <xf numFmtId="0" fontId="35" fillId="0" borderId="22" xfId="0" applyFont="1" applyBorder="1" applyAlignment="1">
      <alignment horizontal="center"/>
    </xf>
    <xf numFmtId="0" fontId="36" fillId="0" borderId="22" xfId="0" applyFont="1" applyBorder="1" applyAlignment="1">
      <alignment horizontal="center" wrapText="1"/>
    </xf>
    <xf numFmtId="0" fontId="3" fillId="0" borderId="22" xfId="0" applyFont="1" applyBorder="1" applyAlignment="1">
      <alignment wrapText="1"/>
    </xf>
    <xf numFmtId="0" fontId="15" fillId="0" borderId="22" xfId="0" applyFont="1" applyBorder="1" applyAlignment="1">
      <alignment horizontal="right" wrapText="1"/>
    </xf>
    <xf numFmtId="0" fontId="36" fillId="0" borderId="22" xfId="0" applyFont="1" applyBorder="1" applyAlignment="1">
      <alignment horizontal="center"/>
    </xf>
    <xf numFmtId="0" fontId="4" fillId="0" borderId="77" xfId="0" applyFont="1" applyBorder="1"/>
    <xf numFmtId="0" fontId="37" fillId="0" borderId="77" xfId="0" applyFont="1" applyBorder="1" applyAlignment="1">
      <alignment horizontal="center"/>
    </xf>
    <xf numFmtId="0" fontId="37" fillId="0" borderId="77" xfId="0" applyFont="1" applyBorder="1"/>
    <xf numFmtId="0" fontId="40" fillId="0" borderId="77" xfId="0" applyFont="1" applyBorder="1" applyAlignment="1">
      <alignment horizontal="center"/>
    </xf>
    <xf numFmtId="0" fontId="2" fillId="0" borderId="77" xfId="0" applyFont="1" applyBorder="1"/>
    <xf numFmtId="0" fontId="2" fillId="0" borderId="50" xfId="0" applyFont="1" applyBorder="1"/>
    <xf numFmtId="0" fontId="3" fillId="0" borderId="23" xfId="0" applyFont="1" applyBorder="1" applyAlignment="1">
      <alignment horizontal="center"/>
    </xf>
    <xf numFmtId="0" fontId="3" fillId="0" borderId="23" xfId="0" applyFont="1" applyBorder="1" applyAlignment="1">
      <alignment horizontal="left"/>
    </xf>
    <xf numFmtId="0" fontId="17" fillId="0" borderId="23" xfId="0" applyFont="1" applyBorder="1" applyAlignment="1">
      <alignment horizontal="right"/>
    </xf>
    <xf numFmtId="169" fontId="17" fillId="0" borderId="23" xfId="0" applyNumberFormat="1" applyFont="1" applyBorder="1" applyAlignment="1">
      <alignment horizontal="right"/>
    </xf>
    <xf numFmtId="0" fontId="17" fillId="0" borderId="0" xfId="0" applyFont="1" applyAlignment="1">
      <alignment vertical="top"/>
    </xf>
    <xf numFmtId="0" fontId="3" fillId="0" borderId="34" xfId="0" applyFont="1" applyBorder="1" applyAlignment="1">
      <alignment horizontal="center"/>
    </xf>
    <xf numFmtId="0" fontId="59" fillId="0" borderId="34" xfId="0" applyFont="1" applyBorder="1" applyAlignment="1">
      <alignment horizontal="right"/>
    </xf>
    <xf numFmtId="0" fontId="3" fillId="2" borderId="34" xfId="0" applyFont="1" applyFill="1" applyBorder="1" applyAlignment="1">
      <alignment horizontal="right"/>
    </xf>
    <xf numFmtId="0" fontId="2" fillId="0" borderId="51" xfId="0" applyFont="1" applyBorder="1" applyAlignment="1">
      <alignment horizontal="left"/>
    </xf>
    <xf numFmtId="0" fontId="17" fillId="0" borderId="0" xfId="0" applyFont="1" applyAlignment="1">
      <alignment horizontal="right" vertical="top"/>
    </xf>
    <xf numFmtId="9" fontId="17" fillId="0" borderId="0" xfId="0" applyNumberFormat="1" applyFont="1" applyAlignment="1">
      <alignment horizontal="right" vertical="top"/>
    </xf>
    <xf numFmtId="0" fontId="2" fillId="0" borderId="51" xfId="0" applyFont="1" applyBorder="1"/>
    <xf numFmtId="0" fontId="3" fillId="2" borderId="23" xfId="0" applyFont="1" applyFill="1" applyBorder="1" applyAlignment="1">
      <alignment horizontal="right"/>
    </xf>
    <xf numFmtId="0" fontId="59" fillId="0" borderId="23" xfId="0" applyFont="1" applyBorder="1" applyAlignment="1">
      <alignment horizontal="right"/>
    </xf>
    <xf numFmtId="0" fontId="2" fillId="0" borderId="23" xfId="0" applyFont="1" applyBorder="1" applyAlignment="1">
      <alignment horizontal="left"/>
    </xf>
    <xf numFmtId="0" fontId="17" fillId="2" borderId="23" xfId="0" applyFont="1" applyFill="1" applyBorder="1" applyAlignment="1">
      <alignment horizontal="right"/>
    </xf>
    <xf numFmtId="0" fontId="3" fillId="0" borderId="23" xfId="0" applyFont="1" applyBorder="1" applyAlignment="1">
      <alignment horizontal="right"/>
    </xf>
    <xf numFmtId="168" fontId="2" fillId="0" borderId="23" xfId="0" applyNumberFormat="1" applyFont="1" applyBorder="1" applyAlignment="1">
      <alignment horizontal="left"/>
    </xf>
    <xf numFmtId="9" fontId="51" fillId="0" borderId="0" xfId="0" applyNumberFormat="1" applyFont="1" applyAlignment="1">
      <alignment horizontal="right" vertical="top"/>
    </xf>
    <xf numFmtId="9" fontId="17" fillId="0" borderId="0" xfId="0" applyNumberFormat="1" applyFont="1" applyAlignment="1">
      <alignment vertical="top"/>
    </xf>
    <xf numFmtId="0" fontId="3" fillId="2" borderId="23" xfId="0" applyFont="1" applyFill="1" applyBorder="1" applyAlignment="1">
      <alignment horizontal="right" wrapText="1"/>
    </xf>
    <xf numFmtId="0" fontId="2" fillId="0" borderId="23" xfId="0" applyFont="1" applyBorder="1" applyAlignment="1">
      <alignment wrapText="1"/>
    </xf>
    <xf numFmtId="0" fontId="2" fillId="0" borderId="23" xfId="0" applyFont="1" applyBorder="1" applyAlignment="1">
      <alignment horizontal="center" wrapText="1"/>
    </xf>
    <xf numFmtId="0" fontId="2" fillId="0" borderId="23" xfId="0" applyFont="1" applyBorder="1" applyAlignment="1">
      <alignment horizontal="center"/>
    </xf>
    <xf numFmtId="0" fontId="59" fillId="0" borderId="23" xfId="0" applyFont="1" applyBorder="1" applyAlignment="1">
      <alignment horizontal="right" wrapText="1"/>
    </xf>
    <xf numFmtId="9" fontId="17" fillId="0" borderId="0" xfId="0" applyNumberFormat="1" applyFont="1" applyAlignment="1">
      <alignment horizontal="right" vertical="top" wrapText="1"/>
    </xf>
    <xf numFmtId="3" fontId="2" fillId="0" borderId="0" xfId="0" applyNumberFormat="1" applyFont="1"/>
    <xf numFmtId="0" fontId="49" fillId="0" borderId="22" xfId="0" applyFont="1" applyBorder="1"/>
    <xf numFmtId="165" fontId="3" fillId="0" borderId="37" xfId="0" applyNumberFormat="1" applyFont="1" applyBorder="1" applyAlignment="1">
      <alignment horizontal="center" vertical="center" wrapText="1"/>
    </xf>
    <xf numFmtId="165" fontId="2" fillId="0" borderId="38" xfId="0" applyNumberFormat="1" applyFont="1" applyBorder="1" applyAlignment="1">
      <alignment horizontal="left" vertical="center" wrapText="1"/>
    </xf>
    <xf numFmtId="165" fontId="3" fillId="0" borderId="38" xfId="0" applyNumberFormat="1" applyFont="1" applyBorder="1" applyAlignment="1">
      <alignment horizontal="center" vertical="center" wrapText="1"/>
    </xf>
    <xf numFmtId="165" fontId="3" fillId="0" borderId="39" xfId="0" applyNumberFormat="1" applyFont="1" applyBorder="1" applyAlignment="1">
      <alignment horizontal="center" vertical="center" wrapText="1"/>
    </xf>
    <xf numFmtId="0" fontId="3" fillId="0" borderId="30" xfId="0" applyFont="1" applyBorder="1" applyAlignment="1">
      <alignment horizontal="center"/>
    </xf>
    <xf numFmtId="0" fontId="2" fillId="0" borderId="31" xfId="0" applyFont="1" applyBorder="1"/>
    <xf numFmtId="0" fontId="2" fillId="0" borderId="31" xfId="0" applyFont="1" applyBorder="1" applyAlignment="1">
      <alignment horizontal="left"/>
    </xf>
    <xf numFmtId="0" fontId="2" fillId="0" borderId="31" xfId="0" applyFont="1" applyBorder="1" applyAlignment="1">
      <alignment wrapText="1"/>
    </xf>
    <xf numFmtId="0" fontId="3" fillId="0" borderId="30" xfId="0" applyFont="1" applyBorder="1" applyAlignment="1">
      <alignment horizontal="center" wrapText="1"/>
    </xf>
    <xf numFmtId="0" fontId="51" fillId="0" borderId="19" xfId="0" applyFont="1" applyBorder="1"/>
    <xf numFmtId="3" fontId="17" fillId="0" borderId="19" xfId="0" applyNumberFormat="1" applyFont="1" applyBorder="1" applyAlignment="1">
      <alignment horizontal="right" wrapText="1"/>
    </xf>
    <xf numFmtId="3" fontId="17" fillId="0" borderId="20" xfId="0" applyNumberFormat="1" applyFont="1" applyBorder="1" applyAlignment="1">
      <alignment horizontal="right" wrapText="1"/>
    </xf>
    <xf numFmtId="49" fontId="16" fillId="0" borderId="23" xfId="0" applyNumberFormat="1" applyFont="1" applyBorder="1" applyAlignment="1">
      <alignment horizontal="center" vertical="center" wrapText="1"/>
    </xf>
    <xf numFmtId="0" fontId="15" fillId="0" borderId="30" xfId="0" applyFont="1" applyBorder="1" applyAlignment="1">
      <alignment horizontal="center" vertical="center"/>
    </xf>
    <xf numFmtId="0" fontId="15" fillId="0" borderId="31" xfId="0" applyFont="1" applyBorder="1" applyAlignment="1">
      <alignment vertical="center"/>
    </xf>
    <xf numFmtId="166" fontId="15" fillId="0" borderId="30" xfId="0" applyNumberFormat="1" applyFont="1" applyBorder="1" applyAlignment="1">
      <alignment vertical="center" wrapText="1"/>
    </xf>
    <xf numFmtId="0" fontId="8" fillId="0" borderId="31" xfId="0" applyFont="1" applyBorder="1" applyAlignment="1">
      <alignment vertical="center"/>
    </xf>
    <xf numFmtId="0" fontId="43" fillId="0" borderId="30" xfId="0" applyFont="1" applyBorder="1" applyAlignment="1">
      <alignment horizontal="center" vertical="center"/>
    </xf>
    <xf numFmtId="0" fontId="8" fillId="0" borderId="30"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19" xfId="0" applyFont="1" applyBorder="1" applyAlignment="1">
      <alignment vertical="center"/>
    </xf>
    <xf numFmtId="165" fontId="15" fillId="0" borderId="19" xfId="0" applyNumberFormat="1" applyFont="1" applyBorder="1" applyAlignment="1">
      <alignment vertical="center"/>
    </xf>
    <xf numFmtId="0" fontId="3" fillId="0" borderId="13" xfId="0" applyFont="1" applyBorder="1" applyAlignment="1">
      <alignment horizontal="center"/>
    </xf>
    <xf numFmtId="0" fontId="3" fillId="0" borderId="79" xfId="0" applyFont="1" applyBorder="1" applyAlignment="1">
      <alignment horizontal="left"/>
    </xf>
    <xf numFmtId="0" fontId="3" fillId="2" borderId="13" xfId="0" applyFont="1" applyFill="1" applyBorder="1" applyAlignment="1">
      <alignment horizontal="center"/>
    </xf>
    <xf numFmtId="0" fontId="3" fillId="2" borderId="79" xfId="0" applyFont="1" applyFill="1" applyBorder="1" applyAlignment="1">
      <alignment horizontal="left"/>
    </xf>
    <xf numFmtId="0" fontId="3" fillId="0" borderId="80" xfId="0" applyFont="1" applyBorder="1"/>
    <xf numFmtId="0" fontId="3" fillId="2" borderId="79" xfId="0" applyFont="1" applyFill="1" applyBorder="1" applyAlignment="1">
      <alignment horizontal="center"/>
    </xf>
    <xf numFmtId="0" fontId="3" fillId="2" borderId="80" xfId="0" applyFont="1" applyFill="1" applyBorder="1" applyAlignment="1">
      <alignment horizontal="center"/>
    </xf>
    <xf numFmtId="0" fontId="3" fillId="0" borderId="79" xfId="0" applyFont="1" applyBorder="1" applyAlignment="1">
      <alignment horizontal="center"/>
    </xf>
    <xf numFmtId="0" fontId="3" fillId="0" borderId="80" xfId="0" applyFont="1" applyBorder="1" applyAlignment="1">
      <alignment horizontal="center"/>
    </xf>
    <xf numFmtId="0" fontId="2" fillId="0" borderId="79" xfId="0" applyFont="1" applyBorder="1" applyAlignment="1">
      <alignment horizontal="left" vertical="center" wrapText="1"/>
    </xf>
    <xf numFmtId="0" fontId="2" fillId="0" borderId="79" xfId="0" applyFont="1" applyBorder="1" applyAlignment="1">
      <alignment horizontal="center" vertical="center" wrapText="1"/>
    </xf>
    <xf numFmtId="0" fontId="26" fillId="0" borderId="49" xfId="0" applyFont="1" applyBorder="1" applyAlignment="1">
      <alignment horizontal="center" vertical="center" wrapText="1"/>
    </xf>
    <xf numFmtId="0" fontId="26" fillId="0" borderId="8" xfId="0" applyFont="1" applyBorder="1" applyAlignment="1">
      <alignment horizontal="left" vertical="center" wrapText="1"/>
    </xf>
    <xf numFmtId="0" fontId="26" fillId="0" borderId="8" xfId="0" applyFont="1" applyBorder="1" applyAlignment="1">
      <alignment horizontal="center" vertical="center" wrapText="1"/>
    </xf>
    <xf numFmtId="0" fontId="26" fillId="0" borderId="9" xfId="0" applyFont="1" applyBorder="1" applyAlignment="1">
      <alignment vertical="center"/>
    </xf>
    <xf numFmtId="0" fontId="1" fillId="0" borderId="13" xfId="0" applyFont="1" applyBorder="1" applyAlignment="1">
      <alignment horizontal="center" vertical="center" wrapText="1"/>
    </xf>
    <xf numFmtId="0" fontId="1" fillId="0" borderId="11" xfId="0" applyFont="1" applyBorder="1" applyAlignment="1">
      <alignment horizontal="left" vertical="center" wrapText="1"/>
    </xf>
    <xf numFmtId="0" fontId="1" fillId="0" borderId="11"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4" xfId="0" applyFont="1" applyBorder="1" applyAlignment="1">
      <alignment vertical="center"/>
    </xf>
    <xf numFmtId="0" fontId="26" fillId="0" borderId="13" xfId="0" applyFont="1" applyBorder="1" applyAlignment="1">
      <alignment horizontal="center" vertical="center" wrapText="1"/>
    </xf>
    <xf numFmtId="0" fontId="1" fillId="0" borderId="14" xfId="0" applyFont="1" applyBorder="1" applyAlignment="1">
      <alignment vertical="center"/>
    </xf>
    <xf numFmtId="165" fontId="26" fillId="0" borderId="11" xfId="0" applyNumberFormat="1" applyFont="1" applyBorder="1" applyAlignment="1">
      <alignment horizontal="center" vertical="center" wrapText="1"/>
    </xf>
    <xf numFmtId="0" fontId="3" fillId="0" borderId="0" xfId="0" applyFont="1" applyAlignment="1">
      <alignment vertical="center"/>
    </xf>
    <xf numFmtId="0" fontId="26" fillId="0" borderId="18" xfId="0" applyFont="1" applyBorder="1" applyAlignment="1">
      <alignment horizontal="center" vertical="center" wrapText="1"/>
    </xf>
    <xf numFmtId="0" fontId="26" fillId="0" borderId="19" xfId="0" applyFont="1" applyBorder="1" applyAlignment="1">
      <alignment horizontal="left" vertical="center" wrapText="1"/>
    </xf>
    <xf numFmtId="165" fontId="26" fillId="0" borderId="19" xfId="0" applyNumberFormat="1" applyFont="1" applyBorder="1" applyAlignment="1">
      <alignment horizontal="center" vertical="center" wrapText="1"/>
    </xf>
    <xf numFmtId="0" fontId="1" fillId="0" borderId="20" xfId="0" applyFont="1" applyBorder="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vertical="center"/>
    </xf>
    <xf numFmtId="168" fontId="2" fillId="0" borderId="0" xfId="0" applyNumberFormat="1" applyFont="1" applyAlignment="1">
      <alignment vertical="center" wrapText="1"/>
    </xf>
    <xf numFmtId="165" fontId="8" fillId="0" borderId="0" xfId="0" applyNumberFormat="1" applyFont="1" applyAlignment="1">
      <alignment vertical="center"/>
    </xf>
    <xf numFmtId="0" fontId="3" fillId="0" borderId="38" xfId="0" applyFont="1" applyBorder="1" applyAlignment="1">
      <alignment horizontal="center" vertical="center" wrapText="1"/>
    </xf>
    <xf numFmtId="0" fontId="3" fillId="0" borderId="75" xfId="0" applyFont="1" applyBorder="1" applyAlignment="1">
      <alignment horizontal="left" vertical="center" wrapText="1"/>
    </xf>
    <xf numFmtId="0" fontId="3" fillId="0" borderId="75" xfId="0" applyFont="1" applyBorder="1" applyAlignment="1">
      <alignment horizontal="center" vertical="center" wrapText="1"/>
    </xf>
    <xf numFmtId="0" fontId="3" fillId="0" borderId="76" xfId="0" applyFont="1" applyBorder="1" applyAlignment="1">
      <alignment vertical="center"/>
    </xf>
    <xf numFmtId="0" fontId="2" fillId="0" borderId="41" xfId="0" applyFont="1" applyBorder="1" applyAlignment="1">
      <alignment horizontal="left" vertical="center" wrapText="1"/>
    </xf>
    <xf numFmtId="0" fontId="2" fillId="0" borderId="41" xfId="0" applyFont="1" applyBorder="1" applyAlignment="1">
      <alignment horizontal="center" vertical="center" wrapText="1"/>
    </xf>
    <xf numFmtId="0" fontId="3" fillId="0" borderId="41" xfId="0" applyFont="1" applyBorder="1" applyAlignment="1">
      <alignment horizontal="center" vertical="center" wrapText="1"/>
    </xf>
    <xf numFmtId="0" fontId="51" fillId="0" borderId="41" xfId="0" applyFont="1" applyBorder="1" applyAlignment="1">
      <alignment horizontal="left" vertical="center" wrapText="1"/>
    </xf>
    <xf numFmtId="0" fontId="51" fillId="0" borderId="79" xfId="0" applyFont="1" applyBorder="1" applyAlignment="1">
      <alignment horizontal="left" vertical="center" wrapText="1"/>
    </xf>
    <xf numFmtId="0" fontId="51" fillId="0" borderId="39" xfId="0" applyFont="1" applyBorder="1" applyAlignment="1">
      <alignment vertical="center"/>
    </xf>
    <xf numFmtId="164" fontId="15" fillId="0" borderId="75" xfId="0" applyNumberFormat="1" applyFont="1" applyBorder="1" applyAlignment="1">
      <alignment vertical="center"/>
    </xf>
    <xf numFmtId="165" fontId="8" fillId="3" borderId="11" xfId="0" applyNumberFormat="1" applyFont="1" applyFill="1" applyBorder="1" applyAlignment="1">
      <alignment vertical="center"/>
    </xf>
    <xf numFmtId="1" fontId="3" fillId="0" borderId="22" xfId="0" applyNumberFormat="1" applyFont="1" applyBorder="1" applyAlignment="1">
      <alignment horizontal="center" vertical="center" wrapText="1"/>
    </xf>
    <xf numFmtId="0" fontId="59" fillId="0" borderId="26" xfId="0" applyFont="1" applyBorder="1" applyAlignment="1">
      <alignment horizontal="right" wrapText="1"/>
    </xf>
    <xf numFmtId="0" fontId="2" fillId="0" borderId="67" xfId="0" applyFont="1" applyBorder="1"/>
    <xf numFmtId="3" fontId="17" fillId="0" borderId="81" xfId="0" applyNumberFormat="1" applyFont="1" applyBorder="1" applyAlignment="1">
      <alignment horizontal="right" wrapText="1"/>
    </xf>
    <xf numFmtId="3" fontId="17" fillId="0" borderId="82" xfId="0" applyNumberFormat="1" applyFont="1" applyBorder="1" applyAlignment="1">
      <alignment horizontal="right" wrapText="1"/>
    </xf>
    <xf numFmtId="0" fontId="3" fillId="0" borderId="30" xfId="0" applyFont="1" applyBorder="1" applyAlignment="1">
      <alignment horizontal="center" vertical="center"/>
    </xf>
    <xf numFmtId="0" fontId="3" fillId="0" borderId="23" xfId="0" applyFont="1" applyBorder="1" applyAlignment="1">
      <alignment horizontal="left" vertical="center" wrapText="1"/>
    </xf>
    <xf numFmtId="0" fontId="2" fillId="0" borderId="23" xfId="0" applyFont="1" applyBorder="1" applyAlignment="1">
      <alignment horizontal="center" vertical="center"/>
    </xf>
    <xf numFmtId="0" fontId="17" fillId="0" borderId="23" xfId="0" applyFont="1" applyBorder="1" applyAlignment="1">
      <alignment vertical="center"/>
    </xf>
    <xf numFmtId="0" fontId="2" fillId="0" borderId="31" xfId="0" applyFont="1" applyBorder="1" applyAlignment="1">
      <alignment vertical="center"/>
    </xf>
    <xf numFmtId="9" fontId="17" fillId="0" borderId="0" xfId="0" applyNumberFormat="1" applyFont="1" applyAlignment="1">
      <alignment horizontal="right" vertical="center"/>
    </xf>
    <xf numFmtId="0" fontId="3" fillId="0" borderId="23" xfId="0" applyFont="1" applyBorder="1" applyAlignment="1">
      <alignment horizontal="center" vertical="center"/>
    </xf>
    <xf numFmtId="0" fontId="17" fillId="0" borderId="23" xfId="0" applyFont="1" applyBorder="1" applyAlignment="1">
      <alignment horizontal="right" vertical="center"/>
    </xf>
    <xf numFmtId="0" fontId="3" fillId="0" borderId="23" xfId="0" applyFont="1" applyBorder="1" applyAlignment="1">
      <alignment horizontal="right" vertical="center"/>
    </xf>
    <xf numFmtId="9" fontId="17" fillId="0" borderId="0" xfId="0" applyNumberFormat="1" applyFont="1" applyAlignment="1">
      <alignment vertical="center"/>
    </xf>
    <xf numFmtId="0" fontId="3" fillId="0" borderId="30" xfId="0" applyFont="1" applyBorder="1" applyAlignment="1">
      <alignment horizontal="center" vertical="center" wrapText="1"/>
    </xf>
    <xf numFmtId="0" fontId="3" fillId="0" borderId="23" xfId="0" applyFont="1" applyBorder="1" applyAlignment="1">
      <alignment vertical="center" wrapText="1"/>
    </xf>
    <xf numFmtId="4" fontId="60" fillId="0" borderId="23" xfId="0" applyNumberFormat="1" applyFont="1" applyBorder="1" applyAlignment="1">
      <alignment horizontal="right" vertical="center" wrapText="1"/>
    </xf>
    <xf numFmtId="0" fontId="1" fillId="0" borderId="0" xfId="0" applyFont="1"/>
    <xf numFmtId="0" fontId="4" fillId="0" borderId="0" xfId="0" applyFont="1" applyAlignment="1">
      <alignment horizontal="center" wrapText="1"/>
    </xf>
    <xf numFmtId="0" fontId="3" fillId="0" borderId="0" xfId="0" applyFont="1" applyAlignment="1">
      <alignment horizontal="center" vertical="center" wrapText="1"/>
    </xf>
    <xf numFmtId="0" fontId="1" fillId="0" borderId="0" xfId="0" applyFont="1" applyAlignment="1">
      <alignment horizontal="center"/>
    </xf>
    <xf numFmtId="0" fontId="3" fillId="0" borderId="0" xfId="0" applyFont="1" applyAlignment="1">
      <alignment horizontal="right"/>
    </xf>
    <xf numFmtId="0" fontId="3" fillId="0" borderId="0" xfId="0" applyFont="1" applyAlignment="1">
      <alignment horizontal="center"/>
    </xf>
    <xf numFmtId="0" fontId="55" fillId="0" borderId="0" xfId="0" applyFont="1" applyAlignment="1">
      <alignment horizontal="center" vertical="center"/>
    </xf>
    <xf numFmtId="0" fontId="4" fillId="0" borderId="0" xfId="0" applyFont="1" applyAlignment="1">
      <alignment horizontal="center"/>
    </xf>
    <xf numFmtId="0" fontId="4" fillId="0" borderId="21" xfId="0" applyFont="1" applyBorder="1" applyAlignment="1">
      <alignment horizontal="right"/>
    </xf>
    <xf numFmtId="0" fontId="26" fillId="2" borderId="22" xfId="0" applyFont="1" applyFill="1" applyBorder="1" applyAlignment="1">
      <alignment horizontal="center" wrapText="1"/>
    </xf>
    <xf numFmtId="0" fontId="4" fillId="0" borderId="77" xfId="0" applyFont="1" applyBorder="1" applyAlignment="1">
      <alignment horizontal="center"/>
    </xf>
    <xf numFmtId="0" fontId="8" fillId="0" borderId="0" xfId="0" applyFont="1" applyAlignment="1">
      <alignment horizontal="left" vertical="center" wrapText="1"/>
    </xf>
    <xf numFmtId="0" fontId="4" fillId="0" borderId="66" xfId="0" applyFont="1" applyBorder="1" applyAlignment="1">
      <alignment horizontal="center" wrapText="1"/>
    </xf>
    <xf numFmtId="0" fontId="15" fillId="0" borderId="22" xfId="0" applyFont="1" applyBorder="1" applyAlignment="1">
      <alignment horizontal="center" vertical="center" wrapText="1"/>
    </xf>
    <xf numFmtId="165" fontId="3" fillId="0" borderId="65" xfId="0" applyNumberFormat="1" applyFont="1" applyBorder="1" applyAlignment="1">
      <alignment horizontal="center" vertical="center" wrapText="1"/>
    </xf>
    <xf numFmtId="165" fontId="16" fillId="0" borderId="65" xfId="0" applyNumberFormat="1" applyFont="1" applyBorder="1" applyAlignment="1">
      <alignment horizontal="center" vertical="center" wrapText="1"/>
    </xf>
    <xf numFmtId="165" fontId="38" fillId="0" borderId="65" xfId="0" applyNumberFormat="1" applyFont="1" applyBorder="1" applyAlignment="1">
      <alignment horizontal="center" vertical="center" wrapText="1"/>
    </xf>
    <xf numFmtId="0" fontId="1" fillId="0" borderId="22" xfId="0" applyFont="1" applyBorder="1" applyAlignment="1">
      <alignment horizontal="center"/>
    </xf>
    <xf numFmtId="0" fontId="3" fillId="0" borderId="22" xfId="0" applyFont="1" applyBorder="1" applyAlignment="1">
      <alignment horizontal="center" wrapText="1"/>
    </xf>
    <xf numFmtId="0" fontId="3" fillId="0" borderId="22" xfId="0" applyFont="1" applyBorder="1" applyAlignment="1">
      <alignment horizontal="center"/>
    </xf>
    <xf numFmtId="0" fontId="15" fillId="0" borderId="22" xfId="0" applyFont="1" applyBorder="1" applyAlignment="1">
      <alignment horizontal="center" vertical="center"/>
    </xf>
    <xf numFmtId="0" fontId="17" fillId="0" borderId="0" xfId="0" applyFont="1" applyAlignment="1">
      <alignment horizontal="left" wrapText="1"/>
    </xf>
    <xf numFmtId="0" fontId="2" fillId="0" borderId="0" xfId="0" applyFont="1" applyAlignment="1">
      <alignment horizontal="left" wrapText="1"/>
    </xf>
    <xf numFmtId="168" fontId="2" fillId="0" borderId="0" xfId="0" applyNumberFormat="1" applyFont="1" applyAlignment="1">
      <alignment horizontal="left" wrapText="1"/>
    </xf>
    <xf numFmtId="165" fontId="16" fillId="0" borderId="78" xfId="0" applyNumberFormat="1" applyFont="1" applyBorder="1" applyAlignment="1">
      <alignment horizontal="center" vertical="center" wrapText="1"/>
    </xf>
    <xf numFmtId="0" fontId="35" fillId="0" borderId="65" xfId="0" applyFont="1" applyBorder="1" applyAlignment="1">
      <alignment horizontal="center"/>
    </xf>
    <xf numFmtId="165" fontId="57" fillId="0" borderId="65" xfId="0" applyNumberFormat="1" applyFont="1" applyBorder="1" applyAlignment="1">
      <alignment horizontal="center" vertical="center" wrapText="1"/>
    </xf>
    <xf numFmtId="0" fontId="29" fillId="0" borderId="0" xfId="0" applyFont="1" applyAlignment="1">
      <alignment horizontal="right" vertical="center" wrapText="1"/>
    </xf>
    <xf numFmtId="0" fontId="15" fillId="0" borderId="22" xfId="0" applyFont="1" applyBorder="1" applyAlignment="1">
      <alignment horizontal="center"/>
    </xf>
    <xf numFmtId="0" fontId="18" fillId="0" borderId="0" xfId="0" applyFont="1" applyAlignment="1">
      <alignment horizontal="left"/>
    </xf>
    <xf numFmtId="0" fontId="18" fillId="0" borderId="0" xfId="0" applyFont="1" applyAlignment="1">
      <alignment horizontal="center" vertical="center"/>
    </xf>
    <xf numFmtId="165" fontId="18" fillId="0" borderId="27" xfId="0" applyNumberFormat="1" applyFont="1" applyBorder="1" applyAlignment="1">
      <alignment horizontal="center" vertical="center" wrapText="1"/>
    </xf>
    <xf numFmtId="165" fontId="18" fillId="0" borderId="28" xfId="0" applyNumberFormat="1" applyFont="1" applyBorder="1" applyAlignment="1">
      <alignment horizontal="center" vertical="center" wrapText="1"/>
    </xf>
    <xf numFmtId="165" fontId="18" fillId="0" borderId="29" xfId="0" applyNumberFormat="1" applyFont="1" applyBorder="1" applyAlignment="1">
      <alignment horizontal="center" vertical="center" wrapText="1"/>
    </xf>
    <xf numFmtId="0" fontId="20" fillId="0" borderId="21" xfId="0" applyFont="1" applyBorder="1" applyAlignment="1">
      <alignment horizontal="right" wrapText="1"/>
    </xf>
    <xf numFmtId="0" fontId="18" fillId="0" borderId="0" xfId="0" applyFont="1" applyAlignment="1">
      <alignment horizontal="center" vertical="center" wrapText="1"/>
    </xf>
    <xf numFmtId="165" fontId="21" fillId="0" borderId="28" xfId="0" applyNumberFormat="1" applyFont="1" applyBorder="1" applyAlignment="1">
      <alignment horizontal="center" vertical="center" wrapText="1"/>
    </xf>
    <xf numFmtId="0" fontId="15" fillId="0" borderId="0" xfId="0" applyFont="1" applyAlignment="1">
      <alignment horizontal="center" wrapText="1"/>
    </xf>
    <xf numFmtId="0" fontId="4" fillId="2" borderId="22" xfId="0" applyFont="1" applyFill="1" applyBorder="1" applyAlignment="1">
      <alignment horizontal="center" vertical="center"/>
    </xf>
    <xf numFmtId="0" fontId="62" fillId="0" borderId="0" xfId="0" applyFont="1" applyAlignment="1">
      <alignment horizontal="center"/>
    </xf>
    <xf numFmtId="0" fontId="3" fillId="0" borderId="0" xfId="0" applyFont="1" applyAlignment="1">
      <alignment horizontal="center" wrapText="1"/>
    </xf>
    <xf numFmtId="0" fontId="3" fillId="0" borderId="0" xfId="0" applyFont="1" applyAlignment="1">
      <alignment horizontal="center" vertical="center"/>
    </xf>
    <xf numFmtId="0" fontId="2" fillId="0" borderId="0" xfId="0" applyFont="1" applyAlignment="1">
      <alignment horizontal="center"/>
    </xf>
    <xf numFmtId="0" fontId="24" fillId="0" borderId="56" xfId="0" applyFont="1" applyBorder="1" applyAlignment="1">
      <alignment horizontal="center" wrapText="1"/>
    </xf>
    <xf numFmtId="0" fontId="4" fillId="0" borderId="0" xfId="0" applyFont="1" applyAlignment="1">
      <alignment horizontal="right"/>
    </xf>
    <xf numFmtId="165" fontId="3" fillId="0" borderId="27" xfId="0" applyNumberFormat="1" applyFont="1" applyBorder="1" applyAlignment="1">
      <alignment horizontal="center" vertical="center" wrapText="1"/>
    </xf>
    <xf numFmtId="165" fontId="3" fillId="0" borderId="46" xfId="0" applyNumberFormat="1" applyFont="1" applyBorder="1" applyAlignment="1">
      <alignment horizontal="center" vertical="center" wrapText="1"/>
    </xf>
    <xf numFmtId="165" fontId="3" fillId="0" borderId="29" xfId="0" applyNumberFormat="1" applyFont="1" applyBorder="1" applyAlignment="1">
      <alignment horizontal="center" vertical="center" wrapText="1"/>
    </xf>
    <xf numFmtId="165" fontId="3" fillId="0" borderId="28" xfId="0" applyNumberFormat="1" applyFont="1" applyBorder="1" applyAlignment="1">
      <alignment horizontal="center" vertical="center" wrapText="1"/>
    </xf>
    <xf numFmtId="0" fontId="26" fillId="0" borderId="0" xfId="0" applyFont="1" applyAlignment="1">
      <alignment horizontal="left" vertical="center" wrapText="1"/>
    </xf>
    <xf numFmtId="0" fontId="1" fillId="0" borderId="0" xfId="0" applyFont="1" applyAlignment="1">
      <alignment horizontal="left" vertical="center"/>
    </xf>
    <xf numFmtId="0" fontId="15" fillId="0" borderId="0" xfId="0" applyFont="1" applyAlignment="1">
      <alignment horizontal="left" vertical="center"/>
    </xf>
    <xf numFmtId="0" fontId="25" fillId="0" borderId="73" xfId="0" applyFont="1" applyBorder="1" applyAlignment="1">
      <alignment horizontal="center" vertical="center" wrapText="1"/>
    </xf>
    <xf numFmtId="0" fontId="3" fillId="0" borderId="0" xfId="0" applyFont="1" applyAlignment="1">
      <alignment horizontal="left" vertical="center" wrapText="1"/>
    </xf>
    <xf numFmtId="1" fontId="25" fillId="0" borderId="22" xfId="0" applyNumberFormat="1" applyFont="1" applyBorder="1" applyAlignment="1">
      <alignment horizontal="center" vertical="center" wrapText="1"/>
    </xf>
    <xf numFmtId="1" fontId="3" fillId="0" borderId="22" xfId="0" applyNumberFormat="1" applyFont="1" applyBorder="1" applyAlignment="1">
      <alignment horizontal="center" vertical="center" wrapText="1"/>
    </xf>
    <xf numFmtId="0" fontId="15" fillId="0" borderId="0" xfId="0" applyFont="1" applyAlignment="1">
      <alignment horizontal="center"/>
    </xf>
    <xf numFmtId="0" fontId="15" fillId="0" borderId="0" xfId="0" applyFont="1" applyAlignment="1">
      <alignment horizontal="left" vertical="center" wrapText="1"/>
    </xf>
    <xf numFmtId="0" fontId="8" fillId="0" borderId="0" xfId="0" applyFont="1" applyAlignment="1">
      <alignment horizontal="left" vertical="center"/>
    </xf>
    <xf numFmtId="0" fontId="15" fillId="0" borderId="0" xfId="0" applyFont="1" applyAlignment="1">
      <alignment horizontal="center" vertical="center" wrapText="1"/>
    </xf>
    <xf numFmtId="0" fontId="33" fillId="0" borderId="56" xfId="0" applyFont="1" applyBorder="1" applyAlignment="1">
      <alignment horizontal="center" vertical="center" wrapText="1"/>
    </xf>
    <xf numFmtId="0" fontId="29" fillId="0" borderId="22" xfId="0" applyFont="1" applyBorder="1" applyAlignment="1">
      <alignment horizontal="center" vertical="center" wrapText="1"/>
    </xf>
    <xf numFmtId="0" fontId="15" fillId="0" borderId="22" xfId="0" applyFont="1" applyBorder="1" applyAlignment="1">
      <alignment horizontal="center" wrapText="1"/>
    </xf>
    <xf numFmtId="0" fontId="29" fillId="0" borderId="0" xfId="0" applyFont="1" applyAlignment="1">
      <alignment horizontal="center" vertical="center" wrapText="1"/>
    </xf>
    <xf numFmtId="0" fontId="0" fillId="0" borderId="0" xfId="0" applyAlignment="1">
      <alignment horizontal="center"/>
    </xf>
    <xf numFmtId="0" fontId="8" fillId="0" borderId="0" xfId="0" applyFont="1" applyAlignment="1">
      <alignment horizontal="center" vertical="center" wrapText="1"/>
    </xf>
    <xf numFmtId="0" fontId="15" fillId="0" borderId="0" xfId="0" applyFont="1" applyAlignment="1">
      <alignment horizontal="center" vertical="center"/>
    </xf>
    <xf numFmtId="0" fontId="0" fillId="0" borderId="0" xfId="0" applyAlignment="1">
      <alignment vertical="center"/>
    </xf>
    <xf numFmtId="0" fontId="27" fillId="0" borderId="21" xfId="0" applyFont="1" applyBorder="1" applyAlignment="1">
      <alignment horizontal="left" vertical="center"/>
    </xf>
    <xf numFmtId="0" fontId="0" fillId="0" borderId="21" xfId="0" applyBorder="1" applyAlignment="1">
      <alignment horizontal="left" vertical="center"/>
    </xf>
    <xf numFmtId="0" fontId="63" fillId="0" borderId="0" xfId="0" applyFont="1" applyAlignment="1">
      <alignment horizontal="left" vertical="center" wrapText="1"/>
    </xf>
    <xf numFmtId="0" fontId="64" fillId="0" borderId="0" xfId="0" applyFont="1" applyAlignment="1">
      <alignment vertical="center"/>
    </xf>
    <xf numFmtId="0" fontId="8" fillId="0" borderId="53" xfId="0" applyFont="1" applyBorder="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29" fillId="0" borderId="0" xfId="0" applyFont="1" applyAlignment="1">
      <alignment horizontal="center" vertical="center"/>
    </xf>
    <xf numFmtId="0" fontId="8" fillId="0" borderId="14" xfId="0" applyFont="1" applyBorder="1" applyAlignment="1">
      <alignment horizontal="center" vertical="center" wrapText="1"/>
    </xf>
    <xf numFmtId="0" fontId="29" fillId="0" borderId="22" xfId="0" applyFont="1" applyBorder="1" applyAlignment="1">
      <alignment horizontal="left" vertical="center" wrapText="1"/>
    </xf>
    <xf numFmtId="0" fontId="29" fillId="0" borderId="0" xfId="0" applyFont="1" applyAlignment="1">
      <alignment horizontal="center" wrapText="1"/>
    </xf>
    <xf numFmtId="0" fontId="15" fillId="0" borderId="0" xfId="0" applyFont="1" applyAlignment="1">
      <alignment horizontal="right" vertical="center"/>
    </xf>
    <xf numFmtId="0" fontId="29" fillId="0" borderId="52" xfId="0" applyFont="1" applyBorder="1" applyAlignment="1">
      <alignment horizontal="right" vertical="center"/>
    </xf>
    <xf numFmtId="0" fontId="29" fillId="0" borderId="0" xfId="0" applyFont="1" applyAlignment="1">
      <alignment horizontal="right" vertical="center"/>
    </xf>
    <xf numFmtId="0" fontId="8" fillId="0" borderId="0" xfId="0" applyFont="1" applyAlignment="1">
      <alignment horizontal="center"/>
    </xf>
    <xf numFmtId="0" fontId="15" fillId="0" borderId="63" xfId="0" applyFont="1" applyBorder="1" applyAlignment="1">
      <alignment horizontal="center" vertical="center" wrapText="1"/>
    </xf>
    <xf numFmtId="0" fontId="31" fillId="0" borderId="24" xfId="0" applyFont="1" applyBorder="1" applyAlignment="1">
      <alignment horizontal="center"/>
    </xf>
    <xf numFmtId="165" fontId="3" fillId="0" borderId="57" xfId="0" applyNumberFormat="1" applyFont="1" applyBorder="1" applyAlignment="1">
      <alignment horizontal="center" vertical="center" wrapText="1"/>
    </xf>
    <xf numFmtId="0" fontId="13" fillId="0" borderId="24" xfId="0" applyFont="1" applyBorder="1" applyAlignment="1">
      <alignment horizontal="center" wrapText="1"/>
    </xf>
    <xf numFmtId="0" fontId="0" fillId="0" borderId="0" xfId="0" applyAlignment="1"/>
    <xf numFmtId="0" fontId="56" fillId="0" borderId="0" xfId="0" applyFont="1" applyAlignment="1"/>
    <xf numFmtId="0" fontId="3" fillId="0" borderId="40" xfId="0" applyFont="1" applyBorder="1" applyAlignment="1">
      <alignment horizontal="center" vertical="top" wrapText="1"/>
    </xf>
    <xf numFmtId="0" fontId="3" fillId="0" borderId="37" xfId="0" applyFont="1" applyBorder="1" applyAlignment="1">
      <alignment horizontal="right" vertical="center" wrapText="1"/>
    </xf>
    <xf numFmtId="164" fontId="2" fillId="0" borderId="38" xfId="0" applyNumberFormat="1" applyFont="1" applyBorder="1" applyAlignment="1">
      <alignment horizontal="center" vertical="center" wrapText="1"/>
    </xf>
    <xf numFmtId="0" fontId="7" fillId="0" borderId="21" xfId="0" applyFont="1" applyBorder="1" applyAlignment="1"/>
    <xf numFmtId="0" fontId="2" fillId="2" borderId="22" xfId="0" applyFont="1" applyFill="1" applyBorder="1" applyAlignment="1">
      <alignment horizontal="center"/>
    </xf>
    <xf numFmtId="0" fontId="3" fillId="2" borderId="22" xfId="0" applyFont="1" applyFill="1" applyBorder="1" applyAlignment="1">
      <alignment wrapText="1"/>
    </xf>
    <xf numFmtId="0" fontId="2" fillId="2" borderId="22" xfId="0" applyFont="1" applyFill="1" applyBorder="1" applyAlignment="1">
      <alignment wrapText="1"/>
    </xf>
    <xf numFmtId="0" fontId="8" fillId="2" borderId="22" xfId="0" applyFont="1" applyFill="1" applyBorder="1" applyAlignment="1">
      <alignment horizontal="left" wrapText="1"/>
    </xf>
    <xf numFmtId="0" fontId="7" fillId="0" borderId="22" xfId="0" applyFont="1" applyBorder="1" applyAlignment="1"/>
    <xf numFmtId="0" fontId="2" fillId="2" borderId="22" xfId="0" applyFont="1" applyFill="1" applyBorder="1" applyAlignment="1">
      <alignment horizontal="left" wrapText="1"/>
    </xf>
    <xf numFmtId="0" fontId="1" fillId="2" borderId="22" xfId="0" applyFont="1" applyFill="1" applyBorder="1" applyAlignment="1">
      <alignment wrapText="1"/>
    </xf>
    <xf numFmtId="0" fontId="1" fillId="2" borderId="22" xfId="0" applyFont="1" applyFill="1" applyBorder="1"/>
    <xf numFmtId="0" fontId="1" fillId="2" borderId="22" xfId="0" applyFont="1" applyFill="1" applyBorder="1" applyAlignment="1">
      <alignment wrapText="1"/>
    </xf>
    <xf numFmtId="0" fontId="2" fillId="2" borderId="22" xfId="0" applyFont="1" applyFill="1" applyBorder="1"/>
    <xf numFmtId="0" fontId="2" fillId="0" borderId="22" xfId="0" applyFont="1" applyBorder="1" applyAlignment="1"/>
    <xf numFmtId="0" fontId="49" fillId="0" borderId="78" xfId="0" applyFont="1" applyBorder="1" applyAlignment="1"/>
    <xf numFmtId="0" fontId="49" fillId="0" borderId="65" xfId="0" applyFont="1" applyBorder="1" applyAlignment="1"/>
    <xf numFmtId="0" fontId="35" fillId="0" borderId="65" xfId="0" applyFont="1" applyBorder="1" applyAlignment="1"/>
    <xf numFmtId="0" fontId="58" fillId="0" borderId="65" xfId="0" applyFont="1" applyBorder="1" applyAlignment="1"/>
    <xf numFmtId="0" fontId="36" fillId="0" borderId="65" xfId="0" applyFont="1" applyBorder="1" applyAlignment="1"/>
    <xf numFmtId="0" fontId="2" fillId="0" borderId="0" xfId="0" applyFont="1" applyAlignment="1"/>
    <xf numFmtId="0" fontId="7" fillId="0" borderId="4" xfId="0" applyFont="1" applyBorder="1" applyAlignment="1"/>
    <xf numFmtId="0" fontId="7" fillId="0" borderId="5" xfId="0" applyFont="1" applyBorder="1" applyAlignment="1"/>
    <xf numFmtId="0" fontId="7" fillId="0" borderId="6" xfId="0" applyFont="1" applyBorder="1" applyAlignment="1"/>
    <xf numFmtId="0" fontId="62" fillId="0" borderId="0" xfId="0" applyFont="1" applyAlignment="1"/>
    <xf numFmtId="0" fontId="49" fillId="0" borderId="47" xfId="0" applyFont="1" applyBorder="1" applyAlignment="1"/>
    <xf numFmtId="0" fontId="49" fillId="0" borderId="48" xfId="0" applyFont="1" applyBorder="1" applyAlignment="1"/>
    <xf numFmtId="0" fontId="49" fillId="0" borderId="33" xfId="0" applyFont="1" applyBorder="1" applyAlignment="1"/>
    <xf numFmtId="0" fontId="49" fillId="0" borderId="32" xfId="0" applyFont="1" applyBorder="1" applyAlignment="1"/>
    <xf numFmtId="0" fontId="49" fillId="0" borderId="6" xfId="0" applyFont="1" applyBorder="1" applyAlignment="1"/>
    <xf numFmtId="0" fontId="49" fillId="0" borderId="54" xfId="0" applyFont="1" applyBorder="1" applyAlignment="1"/>
    <xf numFmtId="0" fontId="44" fillId="0" borderId="0" xfId="0" applyFont="1" applyAlignment="1"/>
    <xf numFmtId="0" fontId="61" fillId="0" borderId="74" xfId="0" applyFont="1" applyBorder="1" applyAlignment="1"/>
    <xf numFmtId="0" fontId="48" fillId="0" borderId="54" xfId="0" applyFont="1" applyBorder="1" applyAlignment="1"/>
    <xf numFmtId="0" fontId="7" fillId="0" borderId="71" xfId="0" applyFont="1" applyBorder="1" applyAlignment="1"/>
    <xf numFmtId="0" fontId="7" fillId="0" borderId="72" xfId="0" applyFont="1" applyBorder="1" applyAlignment="1"/>
    <xf numFmtId="0" fontId="8" fillId="0" borderId="0" xfId="0" applyFont="1" applyAlignment="1"/>
    <xf numFmtId="0" fontId="7" fillId="0" borderId="14" xfId="0" applyFont="1" applyBorder="1" applyAlignment="1"/>
    <xf numFmtId="0" fontId="2" fillId="0" borderId="39" xfId="0" applyFont="1" applyBorder="1" applyAlignment="1">
      <alignment horizontal="center" vertical="center" wrapText="1"/>
    </xf>
    <xf numFmtId="0" fontId="7" fillId="0" borderId="12" xfId="0" applyFont="1" applyBorder="1" applyAlignment="1"/>
    <xf numFmtId="0" fontId="15" fillId="0" borderId="38" xfId="0" applyFont="1" applyBorder="1" applyAlignment="1">
      <alignment vertical="center"/>
    </xf>
    <xf numFmtId="0" fontId="8" fillId="0" borderId="38" xfId="0" applyFont="1" applyBorder="1" applyAlignment="1">
      <alignment horizontal="center" vertical="center"/>
    </xf>
    <xf numFmtId="0" fontId="8" fillId="3" borderId="39" xfId="0" applyFont="1" applyFill="1" applyBorder="1" applyAlignment="1">
      <alignment vertical="center"/>
    </xf>
    <xf numFmtId="0" fontId="7" fillId="0" borderId="52" xfId="0" applyFont="1" applyBorder="1" applyAlignment="1"/>
    <xf numFmtId="0" fontId="15" fillId="0" borderId="40" xfId="0" applyFont="1" applyBorder="1" applyAlignment="1">
      <alignment horizontal="center" vertical="center"/>
    </xf>
    <xf numFmtId="0" fontId="8" fillId="0" borderId="39" xfId="0" applyFont="1" applyBorder="1" applyAlignment="1">
      <alignment vertical="center" wrapText="1"/>
    </xf>
    <xf numFmtId="0" fontId="15" fillId="0" borderId="38" xfId="0" applyFont="1" applyBorder="1" applyAlignment="1">
      <alignment vertical="center" wrapText="1"/>
    </xf>
    <xf numFmtId="165" fontId="15" fillId="0" borderId="38" xfId="0" applyNumberFormat="1" applyFont="1" applyBorder="1" applyAlignment="1">
      <alignment vertical="center"/>
    </xf>
    <xf numFmtId="0" fontId="15" fillId="0" borderId="37" xfId="0" applyFont="1" applyBorder="1" applyAlignment="1">
      <alignment horizontal="center" vertical="center"/>
    </xf>
    <xf numFmtId="0" fontId="7" fillId="0" borderId="63" xfId="0" applyFont="1" applyBorder="1" applyAlignment="1"/>
    <xf numFmtId="0" fontId="7" fillId="0" borderId="25" xfId="0" applyFont="1" applyBorder="1" applyAlignment="1"/>
    <xf numFmtId="0" fontId="7" fillId="0" borderId="64" xfId="0" applyFont="1" applyBorder="1" applyAlignment="1"/>
    <xf numFmtId="0" fontId="5" fillId="0" borderId="23" xfId="0" applyFont="1" applyBorder="1" applyAlignment="1">
      <alignment horizontal="center"/>
    </xf>
  </cellXfs>
  <cellStyles count="1">
    <cellStyle name="Bình thường"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67"/>
  <sheetViews>
    <sheetView zoomScaleNormal="100" workbookViewId="0">
      <selection activeCell="M32" sqref="M32"/>
    </sheetView>
  </sheetViews>
  <sheetFormatPr defaultColWidth="14.42578125" defaultRowHeight="15.95" customHeight="1"/>
  <cols>
    <col min="1" max="1" width="5.42578125" customWidth="1"/>
    <col min="2" max="2" width="49.7109375" customWidth="1"/>
    <col min="3" max="3" width="16.5703125" customWidth="1"/>
    <col min="4" max="8" width="10" customWidth="1"/>
    <col min="9" max="9" width="14.7109375" customWidth="1"/>
    <col min="10" max="13" width="8.85546875" customWidth="1"/>
    <col min="14" max="25" width="10" customWidth="1"/>
  </cols>
  <sheetData>
    <row r="1" spans="1:25" ht="15.95" customHeight="1">
      <c r="A1" s="623" t="s">
        <v>0</v>
      </c>
      <c r="B1" s="707"/>
      <c r="C1" s="1"/>
      <c r="D1" s="1"/>
      <c r="E1" s="1"/>
      <c r="F1" s="1"/>
      <c r="G1" s="1"/>
      <c r="H1" s="624" t="s">
        <v>1</v>
      </c>
      <c r="I1" s="707"/>
      <c r="J1" s="2"/>
      <c r="K1" s="2"/>
      <c r="L1" s="2"/>
      <c r="M1" s="2"/>
    </row>
    <row r="2" spans="1:25" ht="15.95" customHeight="1">
      <c r="A2" s="625" t="s">
        <v>2</v>
      </c>
      <c r="B2" s="707"/>
      <c r="C2" s="1"/>
      <c r="D2" s="1"/>
      <c r="E2" s="1"/>
      <c r="F2" s="1"/>
      <c r="G2" s="1"/>
      <c r="H2" s="2"/>
      <c r="I2" s="2"/>
      <c r="J2" s="2"/>
      <c r="K2" s="2"/>
      <c r="L2" s="2"/>
      <c r="M2" s="2"/>
    </row>
    <row r="3" spans="1:25" ht="19.5" customHeight="1">
      <c r="A3" s="626" t="s">
        <v>3</v>
      </c>
      <c r="B3" s="708"/>
      <c r="C3" s="708"/>
      <c r="D3" s="708"/>
      <c r="E3" s="708"/>
      <c r="F3" s="708"/>
      <c r="G3" s="708"/>
      <c r="H3" s="708"/>
      <c r="I3" s="708"/>
      <c r="J3" s="2"/>
      <c r="K3" s="2"/>
      <c r="L3" s="2"/>
      <c r="M3" s="2"/>
    </row>
    <row r="4" spans="1:25" ht="15.95" customHeight="1">
      <c r="A4" s="4"/>
      <c r="B4" s="4"/>
      <c r="C4" s="4"/>
      <c r="D4" s="4"/>
      <c r="E4" s="4"/>
      <c r="F4" s="4"/>
      <c r="G4" s="627" t="s">
        <v>4</v>
      </c>
      <c r="H4" s="707"/>
      <c r="I4" s="707"/>
      <c r="J4" s="2"/>
      <c r="K4" s="2"/>
      <c r="L4" s="2"/>
      <c r="M4" s="2"/>
    </row>
    <row r="5" spans="1:25" ht="53.1" customHeight="1">
      <c r="A5" s="6" t="s">
        <v>5</v>
      </c>
      <c r="B5" s="7" t="s">
        <v>6</v>
      </c>
      <c r="C5" s="7" t="s">
        <v>7</v>
      </c>
      <c r="D5" s="7" t="s">
        <v>8</v>
      </c>
      <c r="E5" s="7" t="s">
        <v>9</v>
      </c>
      <c r="F5" s="7" t="s">
        <v>10</v>
      </c>
      <c r="G5" s="7" t="s">
        <v>11</v>
      </c>
      <c r="H5" s="7" t="s">
        <v>12</v>
      </c>
      <c r="I5" s="8" t="s">
        <v>13</v>
      </c>
      <c r="J5" s="2"/>
      <c r="K5" s="2"/>
      <c r="L5" s="2"/>
      <c r="M5" s="2"/>
    </row>
    <row r="6" spans="1:25" ht="15.95" customHeight="1">
      <c r="A6" s="9" t="s">
        <v>14</v>
      </c>
      <c r="B6" s="10" t="s">
        <v>15</v>
      </c>
      <c r="C6" s="10" t="s">
        <v>16</v>
      </c>
      <c r="D6" s="10" t="s">
        <v>17</v>
      </c>
      <c r="E6" s="10" t="s">
        <v>18</v>
      </c>
      <c r="F6" s="10" t="s">
        <v>19</v>
      </c>
      <c r="G6" s="10" t="s">
        <v>20</v>
      </c>
      <c r="H6" s="10" t="s">
        <v>21</v>
      </c>
      <c r="I6" s="11" t="s">
        <v>22</v>
      </c>
      <c r="J6" s="12"/>
      <c r="K6" s="12"/>
      <c r="L6" s="12"/>
      <c r="M6" s="12"/>
      <c r="N6" s="13"/>
      <c r="O6" s="13"/>
      <c r="P6" s="13"/>
      <c r="Q6" s="13"/>
      <c r="R6" s="13"/>
      <c r="S6" s="13"/>
      <c r="T6" s="13"/>
      <c r="U6" s="13"/>
      <c r="V6" s="13"/>
      <c r="W6" s="13"/>
      <c r="X6" s="13"/>
      <c r="Y6" s="13"/>
    </row>
    <row r="7" spans="1:25" ht="15.95" customHeight="1">
      <c r="A7" s="14" t="s">
        <v>23</v>
      </c>
      <c r="B7" s="15" t="s">
        <v>24</v>
      </c>
      <c r="C7" s="16"/>
      <c r="D7" s="16">
        <f t="shared" ref="D7:H7" si="0">D8+D17+D23</f>
        <v>513</v>
      </c>
      <c r="E7" s="16">
        <f t="shared" si="0"/>
        <v>1080</v>
      </c>
      <c r="F7" s="16">
        <f t="shared" si="0"/>
        <v>50</v>
      </c>
      <c r="G7" s="16">
        <f t="shared" si="0"/>
        <v>0</v>
      </c>
      <c r="H7" s="16">
        <f t="shared" si="0"/>
        <v>1643</v>
      </c>
      <c r="I7" s="17"/>
      <c r="J7" s="12"/>
      <c r="K7" s="12"/>
      <c r="L7" s="12"/>
      <c r="M7" s="12"/>
      <c r="N7" s="13"/>
      <c r="O7" s="13"/>
      <c r="P7" s="13"/>
      <c r="Q7" s="13"/>
      <c r="R7" s="13"/>
      <c r="S7" s="13"/>
      <c r="T7" s="13"/>
      <c r="U7" s="13"/>
      <c r="V7" s="13"/>
      <c r="W7" s="13"/>
      <c r="X7" s="13"/>
      <c r="Y7" s="13"/>
    </row>
    <row r="8" spans="1:25" ht="15.95" customHeight="1">
      <c r="A8" s="709" t="s">
        <v>25</v>
      </c>
      <c r="B8" s="18" t="s">
        <v>26</v>
      </c>
      <c r="C8" s="19"/>
      <c r="D8" s="20">
        <f t="shared" ref="D8:G8" si="1">D9+D15-D16</f>
        <v>369</v>
      </c>
      <c r="E8" s="20">
        <f t="shared" si="1"/>
        <v>1080</v>
      </c>
      <c r="F8" s="20">
        <f t="shared" si="1"/>
        <v>50</v>
      </c>
      <c r="G8" s="20">
        <f t="shared" si="1"/>
        <v>0</v>
      </c>
      <c r="H8" s="21">
        <f t="shared" ref="H8:H20" si="2">SUM(D8:G8)</f>
        <v>1499</v>
      </c>
      <c r="I8" s="22"/>
      <c r="J8" s="23"/>
      <c r="K8" s="23"/>
      <c r="L8" s="23"/>
      <c r="M8" s="23"/>
      <c r="N8" s="24"/>
      <c r="O8" s="24"/>
      <c r="P8" s="24"/>
      <c r="Q8" s="24"/>
      <c r="R8" s="24"/>
      <c r="S8" s="24"/>
      <c r="T8" s="24"/>
      <c r="U8" s="24"/>
      <c r="V8" s="24"/>
      <c r="W8" s="24"/>
      <c r="X8" s="24"/>
      <c r="Y8" s="24"/>
    </row>
    <row r="9" spans="1:25" ht="15.95" customHeight="1">
      <c r="A9" s="25" t="s">
        <v>27</v>
      </c>
      <c r="B9" s="26" t="s">
        <v>28</v>
      </c>
      <c r="C9" s="27" t="s">
        <v>29</v>
      </c>
      <c r="D9" s="28">
        <f t="shared" ref="D9:G9" si="3">SUM(D10:D14)</f>
        <v>289</v>
      </c>
      <c r="E9" s="28">
        <f t="shared" si="3"/>
        <v>820</v>
      </c>
      <c r="F9" s="28">
        <f t="shared" si="3"/>
        <v>0</v>
      </c>
      <c r="G9" s="28">
        <f t="shared" si="3"/>
        <v>0</v>
      </c>
      <c r="H9" s="28">
        <f t="shared" si="2"/>
        <v>1109</v>
      </c>
      <c r="I9" s="29"/>
      <c r="J9" s="30"/>
      <c r="K9" s="30"/>
      <c r="L9" s="30"/>
      <c r="M9" s="30"/>
      <c r="N9" s="31"/>
      <c r="O9" s="31"/>
      <c r="P9" s="31"/>
      <c r="Q9" s="31"/>
      <c r="R9" s="31"/>
      <c r="S9" s="31"/>
      <c r="T9" s="31"/>
      <c r="U9" s="31"/>
      <c r="V9" s="31"/>
      <c r="W9" s="31"/>
      <c r="X9" s="31"/>
      <c r="Y9" s="31"/>
    </row>
    <row r="10" spans="1:25" ht="15.95" customHeight="1">
      <c r="A10" s="25"/>
      <c r="B10" s="26" t="s">
        <v>30</v>
      </c>
      <c r="C10" s="27" t="s">
        <v>29</v>
      </c>
      <c r="D10" s="28"/>
      <c r="E10" s="28">
        <v>103</v>
      </c>
      <c r="F10" s="28"/>
      <c r="G10" s="28"/>
      <c r="H10" s="28">
        <f t="shared" si="2"/>
        <v>103</v>
      </c>
      <c r="I10" s="29"/>
      <c r="J10" s="30"/>
      <c r="K10" s="30"/>
      <c r="L10" s="30"/>
      <c r="M10" s="30"/>
      <c r="N10" s="31"/>
      <c r="O10" s="31"/>
      <c r="P10" s="31"/>
      <c r="Q10" s="31"/>
      <c r="R10" s="31"/>
      <c r="S10" s="31"/>
      <c r="T10" s="31"/>
      <c r="U10" s="31"/>
      <c r="V10" s="31"/>
      <c r="W10" s="31"/>
      <c r="X10" s="31"/>
      <c r="Y10" s="31"/>
    </row>
    <row r="11" spans="1:25" ht="15.95" customHeight="1">
      <c r="A11" s="25"/>
      <c r="B11" s="26" t="s">
        <v>31</v>
      </c>
      <c r="C11" s="27" t="s">
        <v>29</v>
      </c>
      <c r="D11" s="28"/>
      <c r="E11" s="28"/>
      <c r="F11" s="28"/>
      <c r="G11" s="28"/>
      <c r="H11" s="28">
        <f t="shared" si="2"/>
        <v>0</v>
      </c>
      <c r="I11" s="29"/>
      <c r="J11" s="30"/>
      <c r="K11" s="30"/>
      <c r="L11" s="30"/>
      <c r="M11" s="30"/>
      <c r="N11" s="31"/>
      <c r="O11" s="31"/>
      <c r="P11" s="31"/>
      <c r="Q11" s="31"/>
      <c r="R11" s="31"/>
      <c r="S11" s="31"/>
      <c r="T11" s="31"/>
      <c r="U11" s="31"/>
      <c r="V11" s="31"/>
      <c r="W11" s="31"/>
      <c r="X11" s="31"/>
      <c r="Y11" s="31"/>
    </row>
    <row r="12" spans="1:25" ht="15.95" customHeight="1">
      <c r="A12" s="25"/>
      <c r="B12" s="26" t="s">
        <v>32</v>
      </c>
      <c r="C12" s="27" t="s">
        <v>29</v>
      </c>
      <c r="D12" s="28">
        <v>117</v>
      </c>
      <c r="E12" s="28">
        <v>199</v>
      </c>
      <c r="F12" s="28"/>
      <c r="G12" s="28"/>
      <c r="H12" s="28">
        <f t="shared" si="2"/>
        <v>316</v>
      </c>
      <c r="I12" s="29"/>
      <c r="J12" s="30"/>
      <c r="K12" s="30"/>
      <c r="L12" s="30"/>
      <c r="M12" s="30"/>
      <c r="N12" s="31"/>
      <c r="O12" s="31"/>
      <c r="P12" s="31"/>
      <c r="Q12" s="31"/>
      <c r="R12" s="31"/>
      <c r="S12" s="31"/>
      <c r="T12" s="31"/>
      <c r="U12" s="31"/>
      <c r="V12" s="31"/>
      <c r="W12" s="31"/>
      <c r="X12" s="31"/>
      <c r="Y12" s="31"/>
    </row>
    <row r="13" spans="1:25" ht="15.95" customHeight="1">
      <c r="A13" s="25"/>
      <c r="B13" s="26" t="s">
        <v>33</v>
      </c>
      <c r="C13" s="27" t="s">
        <v>29</v>
      </c>
      <c r="D13" s="28">
        <v>55</v>
      </c>
      <c r="E13" s="28">
        <v>233</v>
      </c>
      <c r="F13" s="28"/>
      <c r="G13" s="28"/>
      <c r="H13" s="28">
        <f t="shared" si="2"/>
        <v>288</v>
      </c>
      <c r="I13" s="29"/>
      <c r="J13" s="30"/>
      <c r="K13" s="30"/>
      <c r="L13" s="30"/>
      <c r="M13" s="30"/>
      <c r="N13" s="31"/>
      <c r="O13" s="31"/>
      <c r="P13" s="31"/>
      <c r="Q13" s="31"/>
      <c r="R13" s="31"/>
      <c r="S13" s="31"/>
      <c r="T13" s="31"/>
      <c r="U13" s="31"/>
      <c r="V13" s="31"/>
      <c r="W13" s="31"/>
      <c r="X13" s="31"/>
      <c r="Y13" s="31"/>
    </row>
    <row r="14" spans="1:25" ht="15.95" customHeight="1">
      <c r="A14" s="25"/>
      <c r="B14" s="26" t="s">
        <v>34</v>
      </c>
      <c r="C14" s="27" t="s">
        <v>29</v>
      </c>
      <c r="D14" s="28">
        <v>117</v>
      </c>
      <c r="E14" s="28">
        <v>285</v>
      </c>
      <c r="F14" s="28"/>
      <c r="G14" s="28"/>
      <c r="H14" s="28">
        <f t="shared" si="2"/>
        <v>402</v>
      </c>
      <c r="I14" s="29"/>
      <c r="J14" s="30"/>
      <c r="K14" s="30"/>
      <c r="L14" s="30"/>
      <c r="M14" s="30"/>
      <c r="N14" s="31"/>
      <c r="O14" s="31"/>
      <c r="P14" s="31"/>
      <c r="Q14" s="31"/>
      <c r="R14" s="31"/>
      <c r="S14" s="31"/>
      <c r="T14" s="31"/>
      <c r="U14" s="31"/>
      <c r="V14" s="31"/>
      <c r="W14" s="31"/>
      <c r="X14" s="31"/>
      <c r="Y14" s="31"/>
    </row>
    <row r="15" spans="1:25" ht="15.95" customHeight="1">
      <c r="A15" s="25" t="s">
        <v>35</v>
      </c>
      <c r="B15" s="26" t="s">
        <v>36</v>
      </c>
      <c r="C15" s="27" t="s">
        <v>29</v>
      </c>
      <c r="D15" s="28">
        <v>80</v>
      </c>
      <c r="E15" s="28">
        <v>260</v>
      </c>
      <c r="F15" s="28">
        <v>50</v>
      </c>
      <c r="G15" s="28">
        <v>0</v>
      </c>
      <c r="H15" s="28">
        <f t="shared" si="2"/>
        <v>390</v>
      </c>
      <c r="I15" s="29"/>
      <c r="J15" s="30"/>
      <c r="K15" s="30"/>
      <c r="L15" s="30"/>
      <c r="M15" s="30"/>
      <c r="N15" s="31"/>
      <c r="O15" s="31"/>
      <c r="P15" s="31"/>
      <c r="Q15" s="31"/>
      <c r="R15" s="31"/>
      <c r="S15" s="31"/>
      <c r="T15" s="31"/>
      <c r="U15" s="31"/>
      <c r="V15" s="31"/>
      <c r="W15" s="31"/>
      <c r="X15" s="31"/>
      <c r="Y15" s="31"/>
    </row>
    <row r="16" spans="1:25" ht="23.1" customHeight="1">
      <c r="A16" s="32">
        <v>43891</v>
      </c>
      <c r="B16" s="26" t="s">
        <v>37</v>
      </c>
      <c r="C16" s="27" t="s">
        <v>29</v>
      </c>
      <c r="D16" s="28">
        <v>0</v>
      </c>
      <c r="E16" s="28">
        <v>0</v>
      </c>
      <c r="F16" s="28">
        <v>0</v>
      </c>
      <c r="G16" s="28">
        <v>0</v>
      </c>
      <c r="H16" s="28">
        <f t="shared" si="2"/>
        <v>0</v>
      </c>
      <c r="I16" s="29"/>
      <c r="J16" s="30"/>
      <c r="K16" s="30"/>
      <c r="L16" s="30"/>
      <c r="M16" s="30"/>
      <c r="N16" s="31"/>
      <c r="O16" s="31"/>
      <c r="P16" s="31"/>
      <c r="Q16" s="31"/>
      <c r="R16" s="31"/>
      <c r="S16" s="31"/>
      <c r="T16" s="31"/>
      <c r="U16" s="31"/>
      <c r="V16" s="31"/>
      <c r="W16" s="31"/>
      <c r="X16" s="31"/>
      <c r="Y16" s="31"/>
    </row>
    <row r="17" spans="1:25" ht="15.95" customHeight="1">
      <c r="A17" s="33" t="s">
        <v>38</v>
      </c>
      <c r="B17" s="34" t="s">
        <v>39</v>
      </c>
      <c r="C17" s="27"/>
      <c r="D17" s="21">
        <f>D18+D21-D23</f>
        <v>144</v>
      </c>
      <c r="E17" s="20">
        <f t="shared" ref="E17:G17" si="4">E18+E24-E25</f>
        <v>0</v>
      </c>
      <c r="F17" s="20">
        <f t="shared" si="4"/>
        <v>0</v>
      </c>
      <c r="G17" s="20">
        <f t="shared" si="4"/>
        <v>0</v>
      </c>
      <c r="H17" s="21">
        <f t="shared" si="2"/>
        <v>144</v>
      </c>
      <c r="I17" s="29"/>
      <c r="J17" s="30"/>
      <c r="K17" s="30"/>
      <c r="L17" s="30"/>
      <c r="M17" s="30"/>
      <c r="N17" s="31"/>
      <c r="O17" s="31"/>
      <c r="P17" s="31"/>
      <c r="Q17" s="31"/>
      <c r="R17" s="31"/>
      <c r="S17" s="31"/>
      <c r="T17" s="31"/>
      <c r="U17" s="31"/>
      <c r="V17" s="31"/>
      <c r="W17" s="31"/>
      <c r="X17" s="31"/>
      <c r="Y17" s="31"/>
    </row>
    <row r="18" spans="1:25" ht="15.95" customHeight="1">
      <c r="A18" s="25" t="s">
        <v>27</v>
      </c>
      <c r="B18" s="26" t="s">
        <v>40</v>
      </c>
      <c r="C18" s="27" t="s">
        <v>41</v>
      </c>
      <c r="D18" s="28">
        <f t="shared" ref="D18:G18" si="5">SUM(D19:D20)</f>
        <v>124</v>
      </c>
      <c r="E18" s="28">
        <f t="shared" si="5"/>
        <v>0</v>
      </c>
      <c r="F18" s="28">
        <f t="shared" si="5"/>
        <v>0</v>
      </c>
      <c r="G18" s="28">
        <f t="shared" si="5"/>
        <v>0</v>
      </c>
      <c r="H18" s="28">
        <f t="shared" si="2"/>
        <v>124</v>
      </c>
      <c r="I18" s="29"/>
      <c r="J18" s="30"/>
      <c r="K18" s="30"/>
      <c r="L18" s="30"/>
      <c r="M18" s="30"/>
      <c r="N18" s="31"/>
      <c r="O18" s="31"/>
      <c r="P18" s="31"/>
      <c r="Q18" s="31"/>
      <c r="R18" s="31"/>
      <c r="S18" s="31"/>
      <c r="T18" s="31"/>
      <c r="U18" s="31"/>
      <c r="V18" s="31"/>
      <c r="W18" s="31"/>
      <c r="X18" s="31"/>
      <c r="Y18" s="31"/>
    </row>
    <row r="19" spans="1:25" ht="23.1" customHeight="1">
      <c r="A19" s="25"/>
      <c r="B19" s="26" t="s">
        <v>42</v>
      </c>
      <c r="C19" s="27" t="s">
        <v>41</v>
      </c>
      <c r="D19" s="28">
        <v>61</v>
      </c>
      <c r="E19" s="28"/>
      <c r="F19" s="28"/>
      <c r="G19" s="28"/>
      <c r="H19" s="28">
        <f t="shared" si="2"/>
        <v>61</v>
      </c>
      <c r="I19" s="29"/>
      <c r="J19" s="30"/>
      <c r="K19" s="30"/>
      <c r="L19" s="30"/>
      <c r="M19" s="30"/>
      <c r="N19" s="31"/>
      <c r="O19" s="31"/>
      <c r="P19" s="31"/>
      <c r="Q19" s="31"/>
      <c r="R19" s="31"/>
      <c r="S19" s="31"/>
      <c r="T19" s="31"/>
      <c r="U19" s="31"/>
      <c r="V19" s="31"/>
      <c r="W19" s="31"/>
      <c r="X19" s="31"/>
      <c r="Y19" s="31"/>
    </row>
    <row r="20" spans="1:25" ht="15.95" customHeight="1">
      <c r="A20" s="25"/>
      <c r="B20" s="26" t="s">
        <v>43</v>
      </c>
      <c r="C20" s="27" t="s">
        <v>41</v>
      </c>
      <c r="D20" s="28">
        <v>63</v>
      </c>
      <c r="E20" s="28"/>
      <c r="F20" s="28"/>
      <c r="G20" s="28"/>
      <c r="H20" s="28">
        <f t="shared" si="2"/>
        <v>63</v>
      </c>
      <c r="I20" s="29"/>
      <c r="J20" s="30"/>
      <c r="K20" s="30"/>
      <c r="L20" s="30"/>
      <c r="M20" s="30"/>
      <c r="N20" s="31"/>
      <c r="O20" s="31"/>
      <c r="P20" s="31"/>
      <c r="Q20" s="31"/>
      <c r="R20" s="31"/>
      <c r="S20" s="31"/>
      <c r="T20" s="31"/>
      <c r="U20" s="31"/>
      <c r="V20" s="31"/>
      <c r="W20" s="31"/>
      <c r="X20" s="31"/>
      <c r="Y20" s="31"/>
    </row>
    <row r="21" spans="1:25" ht="15.95" customHeight="1">
      <c r="A21" s="25" t="s">
        <v>35</v>
      </c>
      <c r="B21" s="26" t="s">
        <v>44</v>
      </c>
      <c r="C21" s="27" t="s">
        <v>41</v>
      </c>
      <c r="D21" s="28">
        <v>20</v>
      </c>
      <c r="E21" s="28">
        <v>0</v>
      </c>
      <c r="F21" s="28">
        <v>0</v>
      </c>
      <c r="G21" s="28">
        <v>0</v>
      </c>
      <c r="H21" s="28">
        <v>0</v>
      </c>
      <c r="I21" s="29"/>
      <c r="J21" s="30"/>
      <c r="K21" s="30"/>
      <c r="L21" s="30"/>
      <c r="M21" s="30"/>
      <c r="N21" s="31"/>
      <c r="O21" s="31"/>
      <c r="P21" s="31"/>
      <c r="Q21" s="31"/>
      <c r="R21" s="31"/>
      <c r="S21" s="31"/>
      <c r="T21" s="31"/>
      <c r="U21" s="31"/>
      <c r="V21" s="31"/>
      <c r="W21" s="31"/>
      <c r="X21" s="31"/>
      <c r="Y21" s="31"/>
    </row>
    <row r="22" spans="1:25" ht="21.95" customHeight="1">
      <c r="A22" s="25">
        <v>1.3</v>
      </c>
      <c r="B22" s="26" t="s">
        <v>45</v>
      </c>
      <c r="C22" s="27" t="s">
        <v>29</v>
      </c>
      <c r="D22" s="28">
        <v>69</v>
      </c>
      <c r="E22" s="28">
        <v>0</v>
      </c>
      <c r="F22" s="28">
        <v>0</v>
      </c>
      <c r="G22" s="28">
        <v>0</v>
      </c>
      <c r="H22" s="28">
        <f t="shared" ref="H22:H28" si="6">SUM(D22:G22)</f>
        <v>69</v>
      </c>
      <c r="I22" s="29"/>
      <c r="J22" s="30"/>
      <c r="K22" s="30"/>
      <c r="L22" s="30"/>
      <c r="M22" s="30"/>
      <c r="N22" s="31"/>
      <c r="O22" s="31"/>
      <c r="P22" s="31"/>
      <c r="Q22" s="31"/>
      <c r="R22" s="31"/>
      <c r="S22" s="31"/>
      <c r="T22" s="31"/>
      <c r="U22" s="31"/>
      <c r="V22" s="31"/>
      <c r="W22" s="31"/>
      <c r="X22" s="31"/>
      <c r="Y22" s="31"/>
    </row>
    <row r="23" spans="1:25" ht="15.95" customHeight="1">
      <c r="A23" s="33" t="s">
        <v>46</v>
      </c>
      <c r="B23" s="34" t="s">
        <v>47</v>
      </c>
      <c r="C23" s="27"/>
      <c r="D23" s="21">
        <f t="shared" ref="D23:G23" si="7">D24+D29</f>
        <v>0</v>
      </c>
      <c r="E23" s="21">
        <f t="shared" si="7"/>
        <v>0</v>
      </c>
      <c r="F23" s="21">
        <f t="shared" si="7"/>
        <v>0</v>
      </c>
      <c r="G23" s="21">
        <f t="shared" si="7"/>
        <v>0</v>
      </c>
      <c r="H23" s="21">
        <f t="shared" si="6"/>
        <v>0</v>
      </c>
      <c r="I23" s="29"/>
      <c r="J23" s="30"/>
      <c r="K23" s="30"/>
      <c r="L23" s="30"/>
      <c r="M23" s="30"/>
      <c r="N23" s="31"/>
      <c r="O23" s="31"/>
      <c r="P23" s="31"/>
      <c r="Q23" s="31"/>
      <c r="R23" s="31"/>
      <c r="S23" s="31"/>
      <c r="T23" s="31"/>
      <c r="U23" s="31"/>
      <c r="V23" s="31"/>
      <c r="W23" s="31"/>
      <c r="X23" s="31"/>
      <c r="Y23" s="31"/>
    </row>
    <row r="24" spans="1:25" ht="15.95" customHeight="1">
      <c r="A24" s="25" t="s">
        <v>27</v>
      </c>
      <c r="B24" s="26" t="s">
        <v>48</v>
      </c>
      <c r="C24" s="27" t="s">
        <v>41</v>
      </c>
      <c r="D24" s="28">
        <f t="shared" ref="D24:G24" si="8">SUM(D25:D28)</f>
        <v>0</v>
      </c>
      <c r="E24" s="28">
        <f t="shared" si="8"/>
        <v>0</v>
      </c>
      <c r="F24" s="28">
        <f t="shared" si="8"/>
        <v>0</v>
      </c>
      <c r="G24" s="28">
        <f t="shared" si="8"/>
        <v>0</v>
      </c>
      <c r="H24" s="28">
        <f t="shared" si="6"/>
        <v>0</v>
      </c>
      <c r="I24" s="29"/>
      <c r="J24" s="30"/>
      <c r="K24" s="30"/>
      <c r="L24" s="30"/>
      <c r="M24" s="30"/>
      <c r="N24" s="31"/>
      <c r="O24" s="31"/>
      <c r="P24" s="31"/>
      <c r="Q24" s="31"/>
      <c r="R24" s="31"/>
      <c r="S24" s="31"/>
      <c r="T24" s="31"/>
      <c r="U24" s="31"/>
      <c r="V24" s="31"/>
      <c r="W24" s="31"/>
      <c r="X24" s="31"/>
      <c r="Y24" s="31"/>
    </row>
    <row r="25" spans="1:25" ht="15.95" customHeight="1">
      <c r="A25" s="25"/>
      <c r="B25" s="26" t="s">
        <v>49</v>
      </c>
      <c r="C25" s="27"/>
      <c r="D25" s="28"/>
      <c r="E25" s="28"/>
      <c r="F25" s="28"/>
      <c r="G25" s="28"/>
      <c r="H25" s="28">
        <f t="shared" si="6"/>
        <v>0</v>
      </c>
      <c r="I25" s="29"/>
      <c r="J25" s="30"/>
      <c r="K25" s="30"/>
      <c r="L25" s="30"/>
      <c r="M25" s="30"/>
      <c r="N25" s="31"/>
      <c r="O25" s="31"/>
      <c r="P25" s="31"/>
      <c r="Q25" s="31"/>
      <c r="R25" s="31"/>
      <c r="S25" s="31"/>
      <c r="T25" s="31"/>
      <c r="U25" s="31"/>
      <c r="V25" s="31"/>
      <c r="W25" s="31"/>
      <c r="X25" s="31"/>
      <c r="Y25" s="31"/>
    </row>
    <row r="26" spans="1:25" ht="15.95" customHeight="1">
      <c r="A26" s="25"/>
      <c r="B26" s="26" t="s">
        <v>50</v>
      </c>
      <c r="C26" s="27"/>
      <c r="D26" s="28"/>
      <c r="E26" s="28"/>
      <c r="F26" s="28"/>
      <c r="G26" s="28"/>
      <c r="H26" s="28">
        <f t="shared" si="6"/>
        <v>0</v>
      </c>
      <c r="I26" s="29"/>
      <c r="J26" s="30"/>
      <c r="K26" s="30"/>
      <c r="L26" s="30"/>
      <c r="M26" s="30"/>
      <c r="N26" s="31"/>
      <c r="O26" s="31"/>
      <c r="P26" s="31"/>
      <c r="Q26" s="31"/>
      <c r="R26" s="31"/>
      <c r="S26" s="31"/>
      <c r="T26" s="31"/>
      <c r="U26" s="31"/>
      <c r="V26" s="31"/>
      <c r="W26" s="31"/>
      <c r="X26" s="31"/>
      <c r="Y26" s="31"/>
    </row>
    <row r="27" spans="1:25" ht="15.95" customHeight="1">
      <c r="A27" s="35"/>
      <c r="B27" s="26" t="s">
        <v>51</v>
      </c>
      <c r="C27" s="27"/>
      <c r="D27" s="28"/>
      <c r="E27" s="28"/>
      <c r="F27" s="28"/>
      <c r="G27" s="28"/>
      <c r="H27" s="28">
        <f t="shared" si="6"/>
        <v>0</v>
      </c>
      <c r="I27" s="29"/>
      <c r="J27" s="30"/>
      <c r="K27" s="30"/>
      <c r="L27" s="30"/>
      <c r="M27" s="30"/>
      <c r="N27" s="31"/>
      <c r="O27" s="31"/>
      <c r="P27" s="31"/>
      <c r="Q27" s="31"/>
      <c r="R27" s="31"/>
      <c r="S27" s="31"/>
      <c r="T27" s="31"/>
      <c r="U27" s="31"/>
      <c r="V27" s="31"/>
      <c r="W27" s="31"/>
      <c r="X27" s="31"/>
      <c r="Y27" s="31"/>
    </row>
    <row r="28" spans="1:25" ht="15.95" customHeight="1">
      <c r="A28" s="35"/>
      <c r="B28" s="26" t="s">
        <v>52</v>
      </c>
      <c r="C28" s="27"/>
      <c r="D28" s="28">
        <v>0</v>
      </c>
      <c r="E28" s="28"/>
      <c r="F28" s="28"/>
      <c r="G28" s="28"/>
      <c r="H28" s="28">
        <f t="shared" si="6"/>
        <v>0</v>
      </c>
      <c r="I28" s="29"/>
      <c r="J28" s="30"/>
      <c r="K28" s="30"/>
      <c r="L28" s="30"/>
      <c r="M28" s="30"/>
      <c r="N28" s="31"/>
      <c r="O28" s="31"/>
      <c r="P28" s="31"/>
      <c r="Q28" s="31"/>
      <c r="R28" s="31"/>
      <c r="S28" s="31"/>
      <c r="T28" s="31"/>
      <c r="U28" s="31"/>
      <c r="V28" s="31"/>
      <c r="W28" s="31"/>
      <c r="X28" s="31"/>
      <c r="Y28" s="31"/>
    </row>
    <row r="29" spans="1:25" ht="12.75">
      <c r="A29" s="25" t="s">
        <v>35</v>
      </c>
      <c r="B29" s="26" t="s">
        <v>53</v>
      </c>
      <c r="C29" s="27" t="s">
        <v>41</v>
      </c>
      <c r="D29" s="28">
        <v>0</v>
      </c>
      <c r="E29" s="28">
        <v>0</v>
      </c>
      <c r="F29" s="28">
        <v>0</v>
      </c>
      <c r="G29" s="28">
        <v>0</v>
      </c>
      <c r="H29" s="28">
        <v>0</v>
      </c>
      <c r="I29" s="29"/>
      <c r="J29" s="30"/>
      <c r="K29" s="30"/>
      <c r="L29" s="30"/>
      <c r="M29" s="30"/>
      <c r="N29" s="31"/>
      <c r="O29" s="31"/>
      <c r="P29" s="31"/>
      <c r="Q29" s="31"/>
      <c r="R29" s="31"/>
      <c r="S29" s="31"/>
      <c r="T29" s="31"/>
      <c r="U29" s="31"/>
      <c r="V29" s="31"/>
      <c r="W29" s="31"/>
      <c r="X29" s="31"/>
      <c r="Y29" s="31"/>
    </row>
    <row r="30" spans="1:25" ht="15.95" customHeight="1">
      <c r="A30" s="33" t="s">
        <v>54</v>
      </c>
      <c r="B30" s="34" t="s">
        <v>55</v>
      </c>
      <c r="C30" s="27" t="s">
        <v>56</v>
      </c>
      <c r="D30" s="21">
        <f t="shared" ref="D30:G30" si="9">D31+D34</f>
        <v>0</v>
      </c>
      <c r="E30" s="21">
        <f t="shared" si="9"/>
        <v>0</v>
      </c>
      <c r="F30" s="21">
        <f t="shared" si="9"/>
        <v>0</v>
      </c>
      <c r="G30" s="21">
        <f t="shared" si="9"/>
        <v>0</v>
      </c>
      <c r="H30" s="21">
        <f>SUM(D30:G30)</f>
        <v>0</v>
      </c>
      <c r="I30" s="29"/>
      <c r="J30" s="30"/>
      <c r="K30" s="30"/>
      <c r="L30" s="30"/>
      <c r="M30" s="30"/>
      <c r="N30" s="31"/>
      <c r="O30" s="31"/>
      <c r="P30" s="31"/>
      <c r="Q30" s="31"/>
      <c r="R30" s="31"/>
      <c r="S30" s="31"/>
      <c r="T30" s="31"/>
      <c r="U30" s="31"/>
      <c r="V30" s="31"/>
      <c r="W30" s="31"/>
      <c r="X30" s="31"/>
      <c r="Y30" s="31"/>
    </row>
    <row r="31" spans="1:25" ht="26.1" customHeight="1">
      <c r="A31" s="25" t="s">
        <v>27</v>
      </c>
      <c r="B31" s="26" t="s">
        <v>57</v>
      </c>
      <c r="C31" s="27">
        <f t="shared" ref="C31:H31" si="10">C32+C33</f>
        <v>0</v>
      </c>
      <c r="D31" s="28">
        <f t="shared" si="10"/>
        <v>0</v>
      </c>
      <c r="E31" s="28">
        <f t="shared" si="10"/>
        <v>0</v>
      </c>
      <c r="F31" s="28">
        <f t="shared" si="10"/>
        <v>0</v>
      </c>
      <c r="G31" s="28">
        <f t="shared" si="10"/>
        <v>0</v>
      </c>
      <c r="H31" s="28">
        <f t="shared" si="10"/>
        <v>0</v>
      </c>
      <c r="I31" s="29"/>
      <c r="J31" s="30"/>
      <c r="K31" s="30"/>
      <c r="L31" s="30"/>
      <c r="M31" s="30"/>
      <c r="N31" s="31"/>
      <c r="O31" s="31"/>
      <c r="P31" s="31"/>
      <c r="Q31" s="31"/>
      <c r="R31" s="31"/>
      <c r="S31" s="31"/>
      <c r="T31" s="31"/>
      <c r="U31" s="31"/>
      <c r="V31" s="31"/>
      <c r="W31" s="31"/>
      <c r="X31" s="31"/>
      <c r="Y31" s="31"/>
    </row>
    <row r="32" spans="1:25" ht="15.95" customHeight="1">
      <c r="A32" s="25"/>
      <c r="B32" s="26" t="s">
        <v>58</v>
      </c>
      <c r="C32" s="27"/>
      <c r="D32" s="28"/>
      <c r="E32" s="28"/>
      <c r="F32" s="28"/>
      <c r="G32" s="28"/>
      <c r="H32" s="28">
        <f t="shared" ref="H32:H33" si="11">SUM(D32:G32)</f>
        <v>0</v>
      </c>
      <c r="I32" s="29"/>
      <c r="J32" s="30"/>
      <c r="K32" s="30"/>
      <c r="L32" s="30"/>
      <c r="M32" s="30"/>
      <c r="N32" s="31"/>
      <c r="O32" s="31"/>
      <c r="P32" s="31"/>
      <c r="Q32" s="31"/>
      <c r="R32" s="31"/>
      <c r="S32" s="31"/>
      <c r="T32" s="31"/>
      <c r="U32" s="31"/>
      <c r="V32" s="31"/>
      <c r="W32" s="31"/>
      <c r="X32" s="31"/>
      <c r="Y32" s="31"/>
    </row>
    <row r="33" spans="1:25" ht="15.95" customHeight="1">
      <c r="A33" s="25"/>
      <c r="B33" s="26" t="s">
        <v>59</v>
      </c>
      <c r="C33" s="27"/>
      <c r="D33" s="28"/>
      <c r="E33" s="28"/>
      <c r="F33" s="28"/>
      <c r="G33" s="28"/>
      <c r="H33" s="28">
        <f t="shared" si="11"/>
        <v>0</v>
      </c>
      <c r="I33" s="29"/>
      <c r="J33" s="30"/>
      <c r="K33" s="30"/>
      <c r="L33" s="30"/>
      <c r="M33" s="30"/>
      <c r="N33" s="31"/>
      <c r="O33" s="31"/>
      <c r="P33" s="31"/>
      <c r="Q33" s="31"/>
      <c r="R33" s="31"/>
      <c r="S33" s="31"/>
      <c r="T33" s="31"/>
      <c r="U33" s="31"/>
      <c r="V33" s="31"/>
      <c r="W33" s="31"/>
      <c r="X33" s="31"/>
      <c r="Y33" s="31"/>
    </row>
    <row r="34" spans="1:25" ht="15.95" customHeight="1">
      <c r="A34" s="25" t="s">
        <v>35</v>
      </c>
      <c r="B34" s="26" t="s">
        <v>60</v>
      </c>
      <c r="C34" s="27">
        <v>0</v>
      </c>
      <c r="D34" s="28">
        <v>0</v>
      </c>
      <c r="E34" s="28">
        <v>0</v>
      </c>
      <c r="F34" s="28">
        <v>0</v>
      </c>
      <c r="G34" s="28">
        <v>0</v>
      </c>
      <c r="H34" s="28">
        <v>0</v>
      </c>
      <c r="I34" s="29"/>
      <c r="J34" s="30"/>
      <c r="K34" s="30"/>
      <c r="L34" s="30"/>
      <c r="M34" s="30"/>
      <c r="N34" s="31"/>
      <c r="O34" s="31"/>
      <c r="P34" s="31"/>
      <c r="Q34" s="31"/>
      <c r="R34" s="31"/>
      <c r="S34" s="31"/>
      <c r="T34" s="31"/>
      <c r="U34" s="31"/>
      <c r="V34" s="31"/>
      <c r="W34" s="31"/>
      <c r="X34" s="31"/>
      <c r="Y34" s="31"/>
    </row>
    <row r="35" spans="1:25" ht="15.95" customHeight="1">
      <c r="A35" s="33" t="s">
        <v>61</v>
      </c>
      <c r="B35" s="34" t="s">
        <v>62</v>
      </c>
      <c r="C35" s="27" t="s">
        <v>56</v>
      </c>
      <c r="D35" s="21">
        <f t="shared" ref="D35:G35" si="12">D36+D39</f>
        <v>0</v>
      </c>
      <c r="E35" s="21">
        <f t="shared" si="12"/>
        <v>0</v>
      </c>
      <c r="F35" s="21">
        <f t="shared" si="12"/>
        <v>0</v>
      </c>
      <c r="G35" s="21">
        <f t="shared" si="12"/>
        <v>0</v>
      </c>
      <c r="H35" s="21">
        <f>SUM(D35:G35)</f>
        <v>0</v>
      </c>
      <c r="I35" s="29"/>
      <c r="J35" s="30"/>
      <c r="K35" s="30"/>
      <c r="L35" s="30"/>
      <c r="M35" s="30"/>
      <c r="N35" s="31"/>
      <c r="O35" s="31"/>
      <c r="P35" s="31"/>
      <c r="Q35" s="31"/>
      <c r="R35" s="31"/>
      <c r="S35" s="31"/>
      <c r="T35" s="31"/>
      <c r="U35" s="31"/>
      <c r="V35" s="31"/>
      <c r="W35" s="31"/>
      <c r="X35" s="31"/>
      <c r="Y35" s="31"/>
    </row>
    <row r="36" spans="1:25" ht="24.95" customHeight="1">
      <c r="A36" s="25" t="s">
        <v>27</v>
      </c>
      <c r="B36" s="26" t="s">
        <v>57</v>
      </c>
      <c r="C36" s="27">
        <f t="shared" ref="C36:H36" si="13">C37+C38</f>
        <v>0</v>
      </c>
      <c r="D36" s="28">
        <f t="shared" si="13"/>
        <v>0</v>
      </c>
      <c r="E36" s="28">
        <f t="shared" si="13"/>
        <v>0</v>
      </c>
      <c r="F36" s="28">
        <f t="shared" si="13"/>
        <v>0</v>
      </c>
      <c r="G36" s="28">
        <f t="shared" si="13"/>
        <v>0</v>
      </c>
      <c r="H36" s="28">
        <f t="shared" si="13"/>
        <v>0</v>
      </c>
      <c r="I36" s="29"/>
      <c r="J36" s="30"/>
      <c r="K36" s="30"/>
      <c r="L36" s="30"/>
      <c r="M36" s="30"/>
      <c r="N36" s="31"/>
      <c r="O36" s="31"/>
      <c r="P36" s="31"/>
      <c r="Q36" s="31"/>
      <c r="R36" s="31"/>
      <c r="S36" s="31"/>
      <c r="T36" s="31"/>
      <c r="U36" s="31"/>
      <c r="V36" s="31"/>
      <c r="W36" s="31"/>
      <c r="X36" s="31"/>
      <c r="Y36" s="31"/>
    </row>
    <row r="37" spans="1:25" ht="15.95" customHeight="1">
      <c r="A37" s="25"/>
      <c r="B37" s="26" t="s">
        <v>58</v>
      </c>
      <c r="C37" s="27"/>
      <c r="D37" s="28"/>
      <c r="E37" s="28"/>
      <c r="F37" s="28"/>
      <c r="G37" s="28"/>
      <c r="H37" s="28">
        <f t="shared" ref="H37:H40" si="14">SUM(D37:G37)</f>
        <v>0</v>
      </c>
      <c r="I37" s="29"/>
      <c r="J37" s="30"/>
      <c r="K37" s="30"/>
      <c r="L37" s="30"/>
      <c r="M37" s="30"/>
      <c r="N37" s="31"/>
      <c r="O37" s="31"/>
      <c r="P37" s="31"/>
      <c r="Q37" s="31"/>
      <c r="R37" s="31"/>
      <c r="S37" s="31"/>
      <c r="T37" s="31"/>
      <c r="U37" s="31"/>
      <c r="V37" s="31"/>
      <c r="W37" s="31"/>
      <c r="X37" s="31"/>
      <c r="Y37" s="31"/>
    </row>
    <row r="38" spans="1:25" ht="15.95" customHeight="1">
      <c r="A38" s="25"/>
      <c r="B38" s="26" t="s">
        <v>59</v>
      </c>
      <c r="C38" s="27"/>
      <c r="D38" s="28"/>
      <c r="E38" s="28"/>
      <c r="F38" s="28"/>
      <c r="G38" s="28"/>
      <c r="H38" s="28">
        <f t="shared" si="14"/>
        <v>0</v>
      </c>
      <c r="I38" s="29"/>
      <c r="J38" s="30"/>
      <c r="K38" s="30"/>
      <c r="L38" s="30"/>
      <c r="M38" s="30"/>
      <c r="N38" s="31"/>
      <c r="O38" s="31"/>
      <c r="P38" s="31"/>
      <c r="Q38" s="31"/>
      <c r="R38" s="31"/>
      <c r="S38" s="31"/>
      <c r="T38" s="31"/>
      <c r="U38" s="31"/>
      <c r="V38" s="31"/>
      <c r="W38" s="31"/>
      <c r="X38" s="31"/>
      <c r="Y38" s="31"/>
    </row>
    <row r="39" spans="1:25" ht="12.75">
      <c r="A39" s="25" t="s">
        <v>35</v>
      </c>
      <c r="B39" s="26" t="s">
        <v>60</v>
      </c>
      <c r="C39" s="27">
        <v>0</v>
      </c>
      <c r="D39" s="28">
        <v>0</v>
      </c>
      <c r="E39" s="28">
        <v>0</v>
      </c>
      <c r="F39" s="28">
        <v>0</v>
      </c>
      <c r="G39" s="28">
        <v>0</v>
      </c>
      <c r="H39" s="28">
        <f t="shared" si="14"/>
        <v>0</v>
      </c>
      <c r="I39" s="29"/>
      <c r="J39" s="30"/>
      <c r="K39" s="30"/>
      <c r="L39" s="30"/>
      <c r="M39" s="30"/>
      <c r="N39" s="31"/>
      <c r="O39" s="31"/>
      <c r="P39" s="31"/>
      <c r="Q39" s="31"/>
      <c r="R39" s="31"/>
      <c r="S39" s="31"/>
      <c r="T39" s="31"/>
      <c r="U39" s="31"/>
      <c r="V39" s="31"/>
      <c r="W39" s="31"/>
      <c r="X39" s="31"/>
      <c r="Y39" s="31"/>
    </row>
    <row r="40" spans="1:25" ht="15.95" customHeight="1">
      <c r="A40" s="33" t="s">
        <v>63</v>
      </c>
      <c r="B40" s="34" t="s">
        <v>64</v>
      </c>
      <c r="C40" s="27" t="s">
        <v>65</v>
      </c>
      <c r="D40" s="28"/>
      <c r="E40" s="28"/>
      <c r="F40" s="28"/>
      <c r="G40" s="28"/>
      <c r="H40" s="21">
        <f t="shared" si="14"/>
        <v>0</v>
      </c>
      <c r="I40" s="29"/>
      <c r="J40" s="30"/>
      <c r="K40" s="30"/>
      <c r="L40" s="30"/>
      <c r="M40" s="30"/>
      <c r="N40" s="31"/>
      <c r="O40" s="31"/>
      <c r="P40" s="31"/>
      <c r="Q40" s="31"/>
      <c r="R40" s="31"/>
      <c r="S40" s="31"/>
      <c r="T40" s="31"/>
      <c r="U40" s="31"/>
      <c r="V40" s="31"/>
      <c r="W40" s="31"/>
      <c r="X40" s="31"/>
      <c r="Y40" s="31"/>
    </row>
    <row r="41" spans="1:25" ht="24" customHeight="1">
      <c r="A41" s="35"/>
      <c r="B41" s="26" t="s">
        <v>66</v>
      </c>
      <c r="C41" s="27"/>
      <c r="D41" s="28"/>
      <c r="E41" s="28"/>
      <c r="F41" s="28"/>
      <c r="G41" s="28"/>
      <c r="H41" s="28"/>
      <c r="I41" s="29"/>
      <c r="J41" s="30"/>
      <c r="K41" s="30"/>
      <c r="L41" s="30"/>
      <c r="M41" s="30"/>
      <c r="N41" s="31"/>
      <c r="O41" s="31"/>
      <c r="P41" s="31"/>
      <c r="Q41" s="31"/>
      <c r="R41" s="31"/>
      <c r="S41" s="31"/>
      <c r="T41" s="31"/>
      <c r="U41" s="31"/>
      <c r="V41" s="31"/>
      <c r="W41" s="31"/>
      <c r="X41" s="31"/>
      <c r="Y41" s="31"/>
    </row>
    <row r="42" spans="1:25" ht="15.95" customHeight="1">
      <c r="A42" s="36" t="s">
        <v>67</v>
      </c>
      <c r="B42" s="34" t="s">
        <v>68</v>
      </c>
      <c r="C42" s="27"/>
      <c r="D42" s="21">
        <f t="shared" ref="D42:H42" si="15">SUM(D43)</f>
        <v>848</v>
      </c>
      <c r="E42" s="21">
        <f t="shared" si="15"/>
        <v>0</v>
      </c>
      <c r="F42" s="21">
        <f t="shared" si="15"/>
        <v>0</v>
      </c>
      <c r="G42" s="21">
        <f t="shared" si="15"/>
        <v>0</v>
      </c>
      <c r="H42" s="21">
        <f t="shared" si="15"/>
        <v>848</v>
      </c>
      <c r="I42" s="29"/>
      <c r="J42" s="30"/>
      <c r="K42" s="30"/>
      <c r="L42" s="30"/>
      <c r="M42" s="30"/>
      <c r="N42" s="31"/>
      <c r="O42" s="31"/>
      <c r="P42" s="31"/>
      <c r="Q42" s="31"/>
      <c r="R42" s="31"/>
      <c r="S42" s="31"/>
      <c r="T42" s="31"/>
      <c r="U42" s="31"/>
      <c r="V42" s="31"/>
      <c r="W42" s="31"/>
      <c r="X42" s="31"/>
      <c r="Y42" s="31"/>
    </row>
    <row r="43" spans="1:25" ht="15.95" customHeight="1">
      <c r="A43" s="36" t="s">
        <v>25</v>
      </c>
      <c r="B43" s="34" t="s">
        <v>69</v>
      </c>
      <c r="C43" s="27"/>
      <c r="D43" s="28">
        <f>SUM(D44:D49)</f>
        <v>848</v>
      </c>
      <c r="E43" s="28">
        <f t="shared" ref="E43:G43" si="16">E44+E49</f>
        <v>0</v>
      </c>
      <c r="F43" s="28">
        <f t="shared" si="16"/>
        <v>0</v>
      </c>
      <c r="G43" s="28">
        <f t="shared" si="16"/>
        <v>0</v>
      </c>
      <c r="H43" s="21">
        <f t="shared" ref="H43:H57" si="17">SUM(D43:G43)</f>
        <v>848</v>
      </c>
      <c r="I43" s="29"/>
      <c r="J43" s="30"/>
      <c r="K43" s="30"/>
      <c r="L43" s="30"/>
      <c r="M43" s="30"/>
      <c r="N43" s="31"/>
      <c r="O43" s="31"/>
      <c r="P43" s="31"/>
      <c r="Q43" s="31"/>
      <c r="R43" s="31"/>
      <c r="S43" s="31"/>
      <c r="T43" s="31"/>
      <c r="U43" s="31"/>
      <c r="V43" s="31"/>
      <c r="W43" s="31"/>
      <c r="X43" s="31"/>
      <c r="Y43" s="31"/>
    </row>
    <row r="44" spans="1:25" ht="15.95" customHeight="1">
      <c r="A44" s="35" t="s">
        <v>27</v>
      </c>
      <c r="B44" s="26" t="s">
        <v>28</v>
      </c>
      <c r="C44" s="27" t="s">
        <v>29</v>
      </c>
      <c r="D44" s="28">
        <f t="shared" ref="D44:G44" si="18">SUM(D45:D48)</f>
        <v>349</v>
      </c>
      <c r="E44" s="28">
        <f t="shared" si="18"/>
        <v>0</v>
      </c>
      <c r="F44" s="28">
        <f t="shared" si="18"/>
        <v>0</v>
      </c>
      <c r="G44" s="28">
        <f t="shared" si="18"/>
        <v>0</v>
      </c>
      <c r="H44" s="28">
        <f t="shared" si="17"/>
        <v>349</v>
      </c>
      <c r="I44" s="29"/>
      <c r="J44" s="30"/>
      <c r="K44" s="30"/>
      <c r="L44" s="30"/>
      <c r="M44" s="30"/>
      <c r="N44" s="31"/>
      <c r="O44" s="31"/>
      <c r="P44" s="31"/>
      <c r="Q44" s="31"/>
      <c r="R44" s="31"/>
      <c r="S44" s="31"/>
      <c r="T44" s="31"/>
      <c r="U44" s="31"/>
      <c r="V44" s="31"/>
      <c r="W44" s="31"/>
      <c r="X44" s="31"/>
      <c r="Y44" s="31"/>
    </row>
    <row r="45" spans="1:25" ht="15.95" customHeight="1">
      <c r="A45" s="35"/>
      <c r="B45" s="26" t="s">
        <v>70</v>
      </c>
      <c r="C45" s="27" t="s">
        <v>29</v>
      </c>
      <c r="D45" s="28"/>
      <c r="E45" s="28"/>
      <c r="F45" s="28"/>
      <c r="G45" s="28"/>
      <c r="H45" s="28">
        <f t="shared" si="17"/>
        <v>0</v>
      </c>
      <c r="I45" s="29"/>
      <c r="J45" s="30"/>
      <c r="K45" s="30"/>
      <c r="L45" s="30"/>
      <c r="M45" s="30"/>
      <c r="N45" s="31"/>
      <c r="O45" s="31"/>
      <c r="P45" s="31"/>
      <c r="Q45" s="31"/>
      <c r="R45" s="31"/>
      <c r="S45" s="31"/>
      <c r="T45" s="31"/>
      <c r="U45" s="31"/>
      <c r="V45" s="31"/>
      <c r="W45" s="31"/>
      <c r="X45" s="31"/>
      <c r="Y45" s="31"/>
    </row>
    <row r="46" spans="1:25" ht="15.95" customHeight="1">
      <c r="A46" s="35"/>
      <c r="B46" s="26" t="s">
        <v>33</v>
      </c>
      <c r="C46" s="27" t="s">
        <v>29</v>
      </c>
      <c r="D46" s="28">
        <v>65</v>
      </c>
      <c r="E46" s="28"/>
      <c r="F46" s="28"/>
      <c r="G46" s="28"/>
      <c r="H46" s="28">
        <f t="shared" si="17"/>
        <v>65</v>
      </c>
      <c r="I46" s="29"/>
      <c r="J46" s="30"/>
      <c r="K46" s="30"/>
      <c r="L46" s="30"/>
      <c r="M46" s="30"/>
      <c r="N46" s="31"/>
      <c r="O46" s="31"/>
      <c r="P46" s="31"/>
      <c r="Q46" s="31"/>
      <c r="R46" s="31"/>
      <c r="S46" s="31"/>
      <c r="T46" s="31"/>
      <c r="U46" s="31"/>
      <c r="V46" s="31"/>
      <c r="W46" s="31"/>
      <c r="X46" s="31"/>
      <c r="Y46" s="31"/>
    </row>
    <row r="47" spans="1:25" ht="15.95" customHeight="1">
      <c r="A47" s="35"/>
      <c r="B47" s="26" t="s">
        <v>34</v>
      </c>
      <c r="C47" s="27" t="s">
        <v>29</v>
      </c>
      <c r="D47" s="28">
        <v>157</v>
      </c>
      <c r="E47" s="28"/>
      <c r="F47" s="28"/>
      <c r="G47" s="28"/>
      <c r="H47" s="28">
        <f t="shared" si="17"/>
        <v>157</v>
      </c>
      <c r="I47" s="29"/>
      <c r="J47" s="30"/>
      <c r="K47" s="30"/>
      <c r="L47" s="30"/>
      <c r="M47" s="30"/>
      <c r="N47" s="31"/>
      <c r="O47" s="31"/>
      <c r="P47" s="31"/>
      <c r="Q47" s="31"/>
      <c r="R47" s="31"/>
      <c r="S47" s="31"/>
      <c r="T47" s="31"/>
      <c r="U47" s="31"/>
      <c r="V47" s="31"/>
      <c r="W47" s="31"/>
      <c r="X47" s="31"/>
      <c r="Y47" s="31"/>
    </row>
    <row r="48" spans="1:25" ht="15.95" customHeight="1">
      <c r="A48" s="35"/>
      <c r="B48" s="26" t="s">
        <v>71</v>
      </c>
      <c r="C48" s="27" t="s">
        <v>29</v>
      </c>
      <c r="D48" s="28">
        <v>127</v>
      </c>
      <c r="E48" s="28"/>
      <c r="F48" s="28"/>
      <c r="G48" s="28"/>
      <c r="H48" s="28">
        <f t="shared" si="17"/>
        <v>127</v>
      </c>
      <c r="I48" s="29"/>
      <c r="J48" s="30"/>
      <c r="K48" s="30"/>
      <c r="L48" s="30"/>
      <c r="M48" s="30"/>
      <c r="N48" s="31"/>
      <c r="O48" s="31"/>
      <c r="P48" s="31"/>
      <c r="Q48" s="31"/>
      <c r="R48" s="31"/>
      <c r="S48" s="31"/>
      <c r="T48" s="31"/>
      <c r="U48" s="31"/>
      <c r="V48" s="31"/>
      <c r="W48" s="31"/>
      <c r="X48" s="31"/>
      <c r="Y48" s="31"/>
    </row>
    <row r="49" spans="1:26" ht="15.95" customHeight="1">
      <c r="A49" s="35" t="s">
        <v>35</v>
      </c>
      <c r="B49" s="26" t="s">
        <v>36</v>
      </c>
      <c r="C49" s="27" t="s">
        <v>29</v>
      </c>
      <c r="D49" s="28">
        <v>150</v>
      </c>
      <c r="E49" s="28">
        <v>0</v>
      </c>
      <c r="F49" s="28">
        <v>0</v>
      </c>
      <c r="G49" s="28">
        <v>0</v>
      </c>
      <c r="H49" s="28">
        <f t="shared" si="17"/>
        <v>150</v>
      </c>
      <c r="I49" s="29"/>
      <c r="J49" s="30"/>
      <c r="K49" s="30"/>
      <c r="L49" s="30"/>
      <c r="M49" s="30"/>
      <c r="N49" s="31"/>
      <c r="O49" s="31"/>
      <c r="P49" s="31"/>
      <c r="Q49" s="31"/>
      <c r="R49" s="31"/>
      <c r="S49" s="31"/>
      <c r="T49" s="31"/>
      <c r="U49" s="31"/>
      <c r="V49" s="31"/>
      <c r="W49" s="31"/>
      <c r="X49" s="31"/>
      <c r="Y49" s="31"/>
    </row>
    <row r="50" spans="1:26" ht="15.95" customHeight="1">
      <c r="A50" s="36" t="s">
        <v>38</v>
      </c>
      <c r="B50" s="34" t="s">
        <v>72</v>
      </c>
      <c r="C50" s="27"/>
      <c r="D50" s="21">
        <f>SUM(D51:D56)</f>
        <v>0</v>
      </c>
      <c r="E50" s="21">
        <f t="shared" ref="E50:G50" si="19">E51+E56</f>
        <v>0</v>
      </c>
      <c r="F50" s="21">
        <f t="shared" si="19"/>
        <v>0</v>
      </c>
      <c r="G50" s="21">
        <f t="shared" si="19"/>
        <v>0</v>
      </c>
      <c r="H50" s="21">
        <f t="shared" si="17"/>
        <v>0</v>
      </c>
      <c r="I50" s="29"/>
      <c r="J50" s="30"/>
      <c r="K50" s="30"/>
      <c r="L50" s="30"/>
      <c r="M50" s="30"/>
      <c r="N50" s="31"/>
      <c r="O50" s="31"/>
      <c r="P50" s="31"/>
      <c r="Q50" s="31"/>
      <c r="R50" s="31"/>
      <c r="S50" s="31"/>
      <c r="T50" s="31"/>
      <c r="U50" s="31"/>
      <c r="V50" s="31"/>
      <c r="W50" s="31"/>
      <c r="X50" s="31"/>
      <c r="Y50" s="31"/>
    </row>
    <row r="51" spans="1:26" ht="15.95" customHeight="1">
      <c r="A51" s="35" t="s">
        <v>27</v>
      </c>
      <c r="B51" s="26" t="s">
        <v>28</v>
      </c>
      <c r="C51" s="27" t="s">
        <v>29</v>
      </c>
      <c r="D51" s="28">
        <f t="shared" ref="D51:G51" si="20">SUM(D52:D55)</f>
        <v>0</v>
      </c>
      <c r="E51" s="28">
        <f t="shared" si="20"/>
        <v>0</v>
      </c>
      <c r="F51" s="28">
        <f t="shared" si="20"/>
        <v>0</v>
      </c>
      <c r="G51" s="28">
        <f t="shared" si="20"/>
        <v>0</v>
      </c>
      <c r="H51" s="21">
        <f t="shared" si="17"/>
        <v>0</v>
      </c>
      <c r="I51" s="29"/>
      <c r="J51" s="30"/>
      <c r="K51" s="30"/>
      <c r="L51" s="30"/>
      <c r="M51" s="30"/>
      <c r="N51" s="31"/>
      <c r="O51" s="31"/>
      <c r="P51" s="31"/>
      <c r="Q51" s="31"/>
      <c r="R51" s="31"/>
      <c r="S51" s="31"/>
      <c r="T51" s="31"/>
      <c r="U51" s="31"/>
      <c r="V51" s="31"/>
      <c r="W51" s="31"/>
      <c r="X51" s="31"/>
      <c r="Y51" s="31"/>
    </row>
    <row r="52" spans="1:26" ht="15.95" customHeight="1">
      <c r="A52" s="35"/>
      <c r="B52" s="26" t="s">
        <v>73</v>
      </c>
      <c r="C52" s="27" t="s">
        <v>29</v>
      </c>
      <c r="D52" s="28"/>
      <c r="E52" s="28"/>
      <c r="F52" s="28"/>
      <c r="G52" s="28"/>
      <c r="H52" s="28">
        <f t="shared" si="17"/>
        <v>0</v>
      </c>
      <c r="I52" s="29"/>
      <c r="J52" s="30"/>
      <c r="K52" s="30"/>
      <c r="L52" s="30"/>
      <c r="M52" s="30"/>
      <c r="N52" s="31"/>
      <c r="O52" s="31"/>
      <c r="P52" s="31"/>
      <c r="Q52" s="31"/>
      <c r="R52" s="31"/>
      <c r="S52" s="31"/>
      <c r="T52" s="31"/>
      <c r="U52" s="31"/>
      <c r="V52" s="31"/>
      <c r="W52" s="31"/>
      <c r="X52" s="31"/>
      <c r="Y52" s="31"/>
    </row>
    <row r="53" spans="1:26" ht="15.95" customHeight="1">
      <c r="A53" s="35"/>
      <c r="B53" s="26" t="s">
        <v>32</v>
      </c>
      <c r="C53" s="27" t="s">
        <v>29</v>
      </c>
      <c r="D53" s="28"/>
      <c r="E53" s="28"/>
      <c r="F53" s="28"/>
      <c r="G53" s="28"/>
      <c r="H53" s="28">
        <f t="shared" si="17"/>
        <v>0</v>
      </c>
      <c r="I53" s="29"/>
      <c r="J53" s="30"/>
      <c r="K53" s="30"/>
      <c r="L53" s="30"/>
      <c r="M53" s="30"/>
      <c r="N53" s="31"/>
      <c r="O53" s="31"/>
      <c r="P53" s="31"/>
      <c r="Q53" s="31"/>
      <c r="R53" s="31"/>
      <c r="S53" s="31"/>
      <c r="T53" s="31"/>
      <c r="U53" s="31"/>
      <c r="V53" s="31"/>
      <c r="W53" s="31"/>
      <c r="X53" s="31"/>
      <c r="Y53" s="31"/>
    </row>
    <row r="54" spans="1:26" ht="15.95" customHeight="1">
      <c r="A54" s="35"/>
      <c r="B54" s="26" t="s">
        <v>33</v>
      </c>
      <c r="C54" s="27" t="s">
        <v>29</v>
      </c>
      <c r="D54" s="28"/>
      <c r="E54" s="28"/>
      <c r="F54" s="28"/>
      <c r="G54" s="28"/>
      <c r="H54" s="28">
        <f t="shared" si="17"/>
        <v>0</v>
      </c>
      <c r="I54" s="29"/>
      <c r="J54" s="30"/>
      <c r="K54" s="30"/>
      <c r="L54" s="30"/>
      <c r="M54" s="30"/>
      <c r="N54" s="31"/>
      <c r="O54" s="31"/>
      <c r="P54" s="31"/>
      <c r="Q54" s="31"/>
      <c r="R54" s="31"/>
      <c r="S54" s="31"/>
      <c r="T54" s="31"/>
      <c r="U54" s="31"/>
      <c r="V54" s="31"/>
      <c r="W54" s="31"/>
      <c r="X54" s="31"/>
      <c r="Y54" s="31"/>
    </row>
    <row r="55" spans="1:26" ht="15.95" customHeight="1">
      <c r="A55" s="35"/>
      <c r="B55" s="26" t="s">
        <v>34</v>
      </c>
      <c r="C55" s="27" t="s">
        <v>29</v>
      </c>
      <c r="D55" s="28"/>
      <c r="E55" s="28"/>
      <c r="F55" s="28"/>
      <c r="G55" s="28"/>
      <c r="H55" s="28">
        <f t="shared" si="17"/>
        <v>0</v>
      </c>
      <c r="I55" s="29"/>
      <c r="J55" s="30"/>
      <c r="K55" s="30"/>
      <c r="L55" s="30"/>
      <c r="M55" s="30"/>
      <c r="N55" s="31"/>
      <c r="O55" s="31"/>
      <c r="P55" s="31"/>
      <c r="Q55" s="31"/>
      <c r="R55" s="31"/>
      <c r="S55" s="31"/>
      <c r="T55" s="31"/>
      <c r="U55" s="31"/>
      <c r="V55" s="31"/>
      <c r="W55" s="31"/>
      <c r="X55" s="31"/>
      <c r="Y55" s="31"/>
    </row>
    <row r="56" spans="1:26" ht="15.95" customHeight="1">
      <c r="A56" s="35" t="s">
        <v>35</v>
      </c>
      <c r="B56" s="26" t="s">
        <v>36</v>
      </c>
      <c r="C56" s="27" t="s">
        <v>29</v>
      </c>
      <c r="D56" s="28">
        <v>0</v>
      </c>
      <c r="E56" s="28">
        <v>0</v>
      </c>
      <c r="F56" s="28">
        <v>0</v>
      </c>
      <c r="G56" s="28">
        <v>0</v>
      </c>
      <c r="H56" s="28">
        <f t="shared" si="17"/>
        <v>0</v>
      </c>
      <c r="I56" s="29"/>
      <c r="J56" s="30"/>
      <c r="K56" s="30"/>
      <c r="L56" s="30"/>
      <c r="M56" s="30"/>
      <c r="N56" s="31"/>
      <c r="O56" s="31"/>
      <c r="P56" s="31"/>
      <c r="Q56" s="31"/>
      <c r="R56" s="31"/>
      <c r="S56" s="31"/>
      <c r="T56" s="31"/>
      <c r="U56" s="31"/>
      <c r="V56" s="31"/>
      <c r="W56" s="31"/>
      <c r="X56" s="31"/>
      <c r="Y56" s="31"/>
    </row>
    <row r="57" spans="1:26" ht="15.95" customHeight="1">
      <c r="A57" s="710" t="s">
        <v>46</v>
      </c>
      <c r="B57" s="438" t="s">
        <v>74</v>
      </c>
      <c r="C57" s="407" t="s">
        <v>75</v>
      </c>
      <c r="D57" s="711">
        <f>SUM(D58)</f>
        <v>0</v>
      </c>
      <c r="E57" s="711">
        <f>SUM(E58)</f>
        <v>0</v>
      </c>
      <c r="F57" s="711">
        <f>SUM(F58)</f>
        <v>0</v>
      </c>
      <c r="G57" s="711">
        <f>SUM(G58)</f>
        <v>0</v>
      </c>
      <c r="H57" s="21">
        <f t="shared" si="17"/>
        <v>0</v>
      </c>
      <c r="I57" s="439"/>
      <c r="J57" s="30"/>
      <c r="K57" s="30"/>
      <c r="L57" s="30"/>
      <c r="M57" s="30"/>
      <c r="N57" s="31"/>
      <c r="O57" s="31"/>
      <c r="P57" s="31"/>
      <c r="Q57" s="31"/>
      <c r="R57" s="31"/>
      <c r="S57" s="31"/>
      <c r="T57" s="31"/>
      <c r="U57" s="31"/>
      <c r="V57" s="31"/>
      <c r="W57" s="31"/>
      <c r="X57" s="31"/>
      <c r="Y57" s="31"/>
    </row>
    <row r="58" spans="1:26" ht="15.95" hidden="1" customHeight="1">
      <c r="A58" s="37"/>
      <c r="B58" s="38"/>
      <c r="C58" s="39"/>
      <c r="D58" s="40"/>
      <c r="E58" s="40"/>
      <c r="F58" s="40"/>
      <c r="G58" s="40"/>
      <c r="H58" s="41"/>
      <c r="I58" s="42"/>
      <c r="J58" s="30"/>
      <c r="K58" s="30"/>
      <c r="L58" s="30"/>
      <c r="M58" s="30"/>
      <c r="N58" s="31"/>
      <c r="O58" s="31"/>
      <c r="P58" s="31"/>
      <c r="Q58" s="31"/>
      <c r="R58" s="31"/>
      <c r="S58" s="31"/>
      <c r="T58" s="31"/>
      <c r="U58" s="31"/>
      <c r="V58" s="31"/>
      <c r="W58" s="31"/>
      <c r="X58" s="31"/>
      <c r="Y58" s="31"/>
    </row>
    <row r="59" spans="1:26" ht="33" customHeight="1">
      <c r="A59" s="43"/>
      <c r="B59" s="44" t="s">
        <v>76</v>
      </c>
      <c r="C59" s="45"/>
      <c r="D59" s="46">
        <f t="shared" ref="D59:H59" si="21">D7+D42</f>
        <v>1361</v>
      </c>
      <c r="E59" s="46">
        <f t="shared" si="21"/>
        <v>1080</v>
      </c>
      <c r="F59" s="46">
        <f t="shared" si="21"/>
        <v>50</v>
      </c>
      <c r="G59" s="46">
        <f t="shared" si="21"/>
        <v>0</v>
      </c>
      <c r="H59" s="46">
        <f t="shared" si="21"/>
        <v>2491</v>
      </c>
      <c r="I59" s="47"/>
      <c r="J59" s="23"/>
      <c r="K59" s="23"/>
      <c r="L59" s="23"/>
      <c r="M59" s="23"/>
      <c r="N59" s="24"/>
      <c r="O59" s="24"/>
      <c r="P59" s="24"/>
      <c r="Q59" s="24"/>
      <c r="R59" s="24"/>
      <c r="S59" s="24"/>
      <c r="T59" s="24"/>
      <c r="U59" s="24"/>
      <c r="V59" s="24"/>
      <c r="W59" s="24"/>
      <c r="X59" s="24"/>
      <c r="Y59" s="24"/>
      <c r="Z59" s="48"/>
    </row>
    <row r="60" spans="1:26" ht="15.95" customHeight="1">
      <c r="A60" s="12"/>
      <c r="B60" s="1"/>
      <c r="C60" s="1"/>
      <c r="D60" s="1"/>
      <c r="E60" s="628"/>
      <c r="F60" s="712"/>
      <c r="G60" s="712"/>
      <c r="H60" s="712"/>
      <c r="I60" s="712"/>
      <c r="J60" s="2"/>
      <c r="K60" s="2"/>
      <c r="L60" s="2"/>
      <c r="M60" s="2"/>
    </row>
    <row r="61" spans="1:26" ht="15.95" customHeight="1">
      <c r="A61" s="713"/>
      <c r="B61" s="714"/>
      <c r="C61" s="715"/>
      <c r="D61" s="715"/>
      <c r="E61" s="621" t="s">
        <v>77</v>
      </c>
      <c r="F61" s="707"/>
      <c r="G61" s="707"/>
      <c r="H61" s="707"/>
      <c r="I61" s="707"/>
      <c r="J61" s="2"/>
      <c r="K61" s="2"/>
      <c r="L61" s="2"/>
      <c r="M61" s="2"/>
    </row>
    <row r="62" spans="1:26" ht="15.95" customHeight="1">
      <c r="A62" s="716"/>
      <c r="B62" s="717"/>
      <c r="C62" s="717"/>
      <c r="D62" s="718"/>
      <c r="E62" s="622" t="s">
        <v>78</v>
      </c>
      <c r="F62" s="707"/>
      <c r="G62" s="707"/>
      <c r="H62" s="707"/>
      <c r="I62" s="707"/>
      <c r="J62" s="2"/>
      <c r="K62" s="2"/>
      <c r="L62" s="2"/>
      <c r="M62" s="2"/>
    </row>
    <row r="63" spans="1:26" ht="15.95" customHeight="1">
      <c r="A63" s="719"/>
      <c r="B63" s="719"/>
      <c r="C63" s="719"/>
      <c r="D63" s="719"/>
      <c r="E63" s="719"/>
      <c r="F63" s="719"/>
      <c r="G63" s="719"/>
      <c r="H63" s="719"/>
      <c r="I63" s="719"/>
      <c r="J63" s="2"/>
      <c r="K63" s="2"/>
      <c r="L63" s="2"/>
      <c r="M63" s="2"/>
    </row>
    <row r="64" spans="1:26" ht="15.95" customHeight="1">
      <c r="A64" s="719"/>
      <c r="B64" s="719"/>
      <c r="C64" s="719"/>
      <c r="D64" s="719"/>
      <c r="E64" s="719"/>
      <c r="F64" s="719"/>
      <c r="G64" s="719"/>
      <c r="H64" s="719"/>
      <c r="I64" s="719"/>
      <c r="J64" s="2"/>
      <c r="K64" s="2"/>
      <c r="L64" s="2"/>
      <c r="M64" s="2"/>
    </row>
    <row r="65" spans="1:13" ht="15.95" customHeight="1">
      <c r="A65" s="719"/>
      <c r="B65" s="719"/>
      <c r="C65" s="719"/>
      <c r="D65" s="719"/>
      <c r="E65" s="719"/>
      <c r="F65" s="719"/>
      <c r="G65" s="719"/>
      <c r="H65" s="719"/>
      <c r="I65" s="719"/>
      <c r="J65" s="2"/>
      <c r="K65" s="2"/>
      <c r="L65" s="2"/>
      <c r="M65" s="2"/>
    </row>
    <row r="66" spans="1:13" ht="15.95" customHeight="1">
      <c r="A66" s="719"/>
      <c r="B66" s="719"/>
      <c r="C66" s="719"/>
      <c r="D66" s="719"/>
      <c r="E66" s="629" t="s">
        <v>79</v>
      </c>
      <c r="F66" s="629"/>
      <c r="G66" s="629"/>
      <c r="H66" s="629"/>
      <c r="I66" s="629"/>
      <c r="J66" s="2"/>
      <c r="K66" s="2"/>
      <c r="L66" s="2"/>
      <c r="M66" s="2"/>
    </row>
    <row r="67" spans="1:13" ht="15.95" customHeight="1">
      <c r="A67" s="720" t="s">
        <v>80</v>
      </c>
      <c r="B67" s="719"/>
      <c r="C67" s="719"/>
      <c r="D67" s="719"/>
      <c r="E67" s="719"/>
      <c r="F67" s="719"/>
      <c r="G67" s="719"/>
      <c r="H67" s="719"/>
      <c r="I67" s="719"/>
      <c r="J67" s="2"/>
      <c r="K67" s="2"/>
      <c r="L67" s="2"/>
      <c r="M67" s="2"/>
    </row>
    <row r="68" spans="1:13" ht="15.95" customHeight="1">
      <c r="A68" s="721"/>
      <c r="B68" s="717"/>
      <c r="C68" s="717"/>
      <c r="D68" s="717"/>
      <c r="E68" s="717"/>
      <c r="F68" s="717"/>
      <c r="G68" s="717"/>
      <c r="H68" s="717"/>
      <c r="I68" s="717"/>
      <c r="J68" s="2"/>
      <c r="K68" s="2"/>
      <c r="L68" s="2"/>
      <c r="M68" s="2"/>
    </row>
    <row r="69" spans="1:13" ht="15.95" customHeight="1">
      <c r="A69" s="721"/>
      <c r="B69" s="717"/>
      <c r="C69" s="717"/>
      <c r="D69" s="717"/>
      <c r="E69" s="717"/>
      <c r="F69" s="717"/>
      <c r="G69" s="717"/>
      <c r="H69" s="717"/>
      <c r="I69" s="717"/>
      <c r="J69" s="2"/>
      <c r="K69" s="2"/>
      <c r="L69" s="2"/>
      <c r="M69" s="2"/>
    </row>
    <row r="70" spans="1:13" ht="15.95" customHeight="1">
      <c r="A70" s="713"/>
      <c r="B70" s="715"/>
      <c r="C70" s="715"/>
      <c r="D70" s="715"/>
      <c r="E70" s="715"/>
      <c r="F70" s="715"/>
      <c r="G70" s="715"/>
      <c r="H70" s="722"/>
      <c r="I70" s="722"/>
      <c r="J70" s="2"/>
      <c r="K70" s="2"/>
      <c r="L70" s="2"/>
      <c r="M70" s="2"/>
    </row>
    <row r="71" spans="1:13" ht="15.95" customHeight="1">
      <c r="A71" s="12"/>
      <c r="B71" s="1"/>
      <c r="C71" s="1"/>
      <c r="D71" s="1"/>
      <c r="E71" s="1"/>
      <c r="F71" s="1"/>
      <c r="G71" s="1"/>
      <c r="H71" s="2"/>
      <c r="I71" s="2"/>
      <c r="J71" s="2"/>
      <c r="K71" s="2"/>
      <c r="L71" s="2"/>
      <c r="M71" s="2"/>
    </row>
    <row r="72" spans="1:13" ht="15.95" customHeight="1">
      <c r="A72" s="12"/>
      <c r="B72" s="1"/>
      <c r="C72" s="1"/>
      <c r="D72" s="1"/>
      <c r="E72" s="1"/>
      <c r="F72" s="1"/>
      <c r="G72" s="1"/>
      <c r="H72" s="2"/>
      <c r="I72" s="2"/>
      <c r="J72" s="2"/>
      <c r="K72" s="2"/>
      <c r="L72" s="2"/>
      <c r="M72" s="2"/>
    </row>
    <row r="73" spans="1:13" ht="15.95" customHeight="1">
      <c r="A73" s="12"/>
      <c r="B73" s="1"/>
      <c r="C73" s="1"/>
      <c r="D73" s="1"/>
      <c r="E73" s="1"/>
      <c r="F73" s="1"/>
      <c r="G73" s="1"/>
      <c r="H73" s="2"/>
      <c r="I73" s="2"/>
      <c r="J73" s="2"/>
      <c r="K73" s="2"/>
      <c r="L73" s="2"/>
      <c r="M73" s="2"/>
    </row>
    <row r="74" spans="1:13" ht="15.95" customHeight="1">
      <c r="A74" s="12"/>
      <c r="B74" s="1"/>
      <c r="C74" s="1"/>
      <c r="D74" s="1"/>
      <c r="E74" s="1"/>
      <c r="F74" s="1"/>
      <c r="G74" s="1"/>
      <c r="H74" s="2"/>
      <c r="I74" s="2"/>
      <c r="J74" s="2"/>
      <c r="K74" s="2"/>
      <c r="L74" s="2"/>
      <c r="M74" s="2"/>
    </row>
    <row r="75" spans="1:13" ht="15.95" customHeight="1">
      <c r="A75" s="12"/>
      <c r="B75" s="1"/>
      <c r="C75" s="1"/>
      <c r="D75" s="1"/>
      <c r="E75" s="1"/>
      <c r="F75" s="1"/>
      <c r="G75" s="1"/>
      <c r="H75" s="2"/>
      <c r="I75" s="2"/>
      <c r="J75" s="2"/>
      <c r="K75" s="2"/>
      <c r="L75" s="2"/>
      <c r="M75" s="2"/>
    </row>
    <row r="76" spans="1:13" ht="15.95" customHeight="1">
      <c r="A76" s="12"/>
      <c r="B76" s="1"/>
      <c r="C76" s="1"/>
      <c r="D76" s="1"/>
      <c r="E76" s="1"/>
      <c r="F76" s="1"/>
      <c r="G76" s="1"/>
      <c r="H76" s="2"/>
      <c r="I76" s="2"/>
      <c r="J76" s="2"/>
      <c r="K76" s="2"/>
      <c r="L76" s="2"/>
      <c r="M76" s="2"/>
    </row>
    <row r="77" spans="1:13" ht="15.95" customHeight="1">
      <c r="A77" s="12"/>
      <c r="B77" s="1"/>
      <c r="C77" s="1"/>
      <c r="D77" s="1"/>
      <c r="E77" s="1"/>
      <c r="F77" s="1"/>
      <c r="G77" s="1"/>
      <c r="H77" s="2"/>
      <c r="I77" s="2"/>
      <c r="J77" s="2"/>
      <c r="K77" s="2"/>
      <c r="L77" s="2"/>
      <c r="M77" s="2"/>
    </row>
    <row r="78" spans="1:13" ht="15.95" customHeight="1">
      <c r="A78" s="12"/>
      <c r="B78" s="1"/>
      <c r="C78" s="1"/>
      <c r="D78" s="1"/>
      <c r="E78" s="1"/>
      <c r="F78" s="1"/>
      <c r="G78" s="1"/>
      <c r="H78" s="2"/>
      <c r="I78" s="2"/>
      <c r="J78" s="2"/>
      <c r="K78" s="2"/>
      <c r="L78" s="2"/>
      <c r="M78" s="2"/>
    </row>
    <row r="79" spans="1:13" ht="15.95" customHeight="1">
      <c r="A79" s="12"/>
      <c r="B79" s="1"/>
      <c r="C79" s="1"/>
      <c r="D79" s="1"/>
      <c r="E79" s="1"/>
      <c r="F79" s="1"/>
      <c r="G79" s="1"/>
      <c r="H79" s="2"/>
      <c r="I79" s="2"/>
      <c r="J79" s="2"/>
      <c r="K79" s="2"/>
      <c r="L79" s="2"/>
      <c r="M79" s="2"/>
    </row>
    <row r="80" spans="1:13" ht="15.95" customHeight="1">
      <c r="A80" s="12"/>
      <c r="B80" s="1"/>
      <c r="C80" s="1"/>
      <c r="D80" s="1"/>
      <c r="E80" s="1"/>
      <c r="F80" s="1"/>
      <c r="G80" s="1"/>
      <c r="H80" s="2"/>
      <c r="I80" s="2"/>
      <c r="J80" s="2"/>
      <c r="K80" s="2"/>
      <c r="L80" s="2"/>
      <c r="M80" s="2"/>
    </row>
    <row r="81" spans="1:13" ht="15.95" customHeight="1">
      <c r="A81" s="12"/>
      <c r="B81" s="1"/>
      <c r="C81" s="1"/>
      <c r="D81" s="1"/>
      <c r="E81" s="1"/>
      <c r="F81" s="1"/>
      <c r="G81" s="1"/>
      <c r="H81" s="2"/>
      <c r="I81" s="2"/>
      <c r="J81" s="2"/>
      <c r="K81" s="2"/>
      <c r="L81" s="2"/>
      <c r="M81" s="2"/>
    </row>
    <row r="82" spans="1:13" ht="15.95" customHeight="1">
      <c r="A82" s="12"/>
      <c r="B82" s="1"/>
      <c r="C82" s="1"/>
      <c r="D82" s="1"/>
      <c r="E82" s="1"/>
      <c r="F82" s="1"/>
      <c r="G82" s="1"/>
      <c r="H82" s="2"/>
      <c r="I82" s="2"/>
      <c r="J82" s="2"/>
      <c r="K82" s="2"/>
      <c r="L82" s="2"/>
      <c r="M82" s="2"/>
    </row>
    <row r="83" spans="1:13" ht="15.95" customHeight="1">
      <c r="A83" s="12"/>
      <c r="B83" s="1"/>
      <c r="C83" s="1"/>
      <c r="D83" s="1"/>
      <c r="E83" s="1"/>
      <c r="F83" s="1"/>
      <c r="G83" s="1"/>
      <c r="H83" s="2"/>
      <c r="I83" s="2"/>
      <c r="J83" s="2"/>
      <c r="K83" s="2"/>
      <c r="L83" s="2"/>
      <c r="M83" s="2"/>
    </row>
    <row r="84" spans="1:13" ht="15.95" customHeight="1">
      <c r="A84" s="12"/>
      <c r="B84" s="1"/>
      <c r="C84" s="1"/>
      <c r="D84" s="1"/>
      <c r="E84" s="1"/>
      <c r="F84" s="1"/>
      <c r="G84" s="1"/>
      <c r="H84" s="2"/>
      <c r="I84" s="2"/>
      <c r="J84" s="2"/>
      <c r="K84" s="2"/>
      <c r="L84" s="2"/>
      <c r="M84" s="2"/>
    </row>
    <row r="85" spans="1:13" ht="15.95" customHeight="1">
      <c r="A85" s="12"/>
      <c r="B85" s="1"/>
      <c r="C85" s="1"/>
      <c r="D85" s="1"/>
      <c r="E85" s="1"/>
      <c r="F85" s="1"/>
      <c r="G85" s="1"/>
      <c r="H85" s="2"/>
      <c r="I85" s="2"/>
      <c r="J85" s="2"/>
      <c r="K85" s="2"/>
      <c r="L85" s="2"/>
      <c r="M85" s="2"/>
    </row>
    <row r="86" spans="1:13" ht="15.95" customHeight="1">
      <c r="A86" s="12"/>
      <c r="B86" s="1"/>
      <c r="C86" s="1"/>
      <c r="D86" s="1"/>
      <c r="E86" s="1"/>
      <c r="F86" s="1"/>
      <c r="G86" s="1"/>
      <c r="H86" s="2"/>
      <c r="I86" s="2"/>
      <c r="J86" s="2"/>
      <c r="K86" s="2"/>
      <c r="L86" s="2"/>
      <c r="M86" s="2"/>
    </row>
    <row r="87" spans="1:13" ht="15.95" customHeight="1">
      <c r="A87" s="12"/>
      <c r="B87" s="1"/>
      <c r="C87" s="1"/>
      <c r="D87" s="1"/>
      <c r="E87" s="1"/>
      <c r="F87" s="1"/>
      <c r="G87" s="1"/>
      <c r="H87" s="2"/>
      <c r="I87" s="2"/>
      <c r="J87" s="2"/>
      <c r="K87" s="2"/>
      <c r="L87" s="2"/>
      <c r="M87" s="2"/>
    </row>
    <row r="88" spans="1:13" ht="15.95" customHeight="1">
      <c r="A88" s="12"/>
      <c r="B88" s="1"/>
      <c r="C88" s="1"/>
      <c r="D88" s="1"/>
      <c r="E88" s="1"/>
      <c r="F88" s="1"/>
      <c r="G88" s="1"/>
      <c r="H88" s="2"/>
      <c r="I88" s="2"/>
      <c r="J88" s="2"/>
      <c r="K88" s="2"/>
      <c r="L88" s="2"/>
      <c r="M88" s="2"/>
    </row>
    <row r="89" spans="1:13" ht="15.95" customHeight="1">
      <c r="A89" s="12"/>
      <c r="B89" s="1"/>
      <c r="C89" s="1"/>
      <c r="D89" s="1"/>
      <c r="E89" s="1"/>
      <c r="F89" s="1"/>
      <c r="G89" s="1"/>
      <c r="H89" s="2"/>
      <c r="I89" s="2"/>
      <c r="J89" s="2"/>
      <c r="K89" s="2"/>
      <c r="L89" s="2"/>
      <c r="M89" s="2"/>
    </row>
    <row r="90" spans="1:13" ht="15.95" customHeight="1">
      <c r="A90" s="12"/>
      <c r="B90" s="1"/>
      <c r="C90" s="1"/>
      <c r="D90" s="1"/>
      <c r="E90" s="1"/>
      <c r="F90" s="1"/>
      <c r="G90" s="1"/>
      <c r="H90" s="2"/>
      <c r="I90" s="2"/>
      <c r="J90" s="2"/>
      <c r="K90" s="2"/>
      <c r="L90" s="2"/>
      <c r="M90" s="2"/>
    </row>
    <row r="91" spans="1:13" ht="15.95" customHeight="1">
      <c r="A91" s="13"/>
      <c r="B91" s="49"/>
      <c r="C91" s="49"/>
      <c r="D91" s="49"/>
      <c r="E91" s="49"/>
      <c r="F91" s="49"/>
      <c r="G91" s="49"/>
    </row>
    <row r="92" spans="1:13" ht="15.95" customHeight="1">
      <c r="A92" s="13"/>
      <c r="B92" s="49"/>
      <c r="C92" s="49"/>
      <c r="D92" s="49"/>
      <c r="E92" s="49"/>
      <c r="F92" s="49"/>
      <c r="G92" s="49"/>
    </row>
    <row r="93" spans="1:13" ht="15.95" customHeight="1">
      <c r="A93" s="13"/>
      <c r="B93" s="49"/>
      <c r="C93" s="49"/>
      <c r="D93" s="49"/>
      <c r="E93" s="49"/>
      <c r="F93" s="49"/>
      <c r="G93" s="49"/>
    </row>
    <row r="94" spans="1:13" ht="15.95" customHeight="1">
      <c r="A94" s="13"/>
      <c r="B94" s="49"/>
      <c r="C94" s="49"/>
      <c r="D94" s="49"/>
      <c r="E94" s="49"/>
      <c r="F94" s="49"/>
      <c r="G94" s="49"/>
    </row>
    <row r="95" spans="1:13" ht="15.95" customHeight="1">
      <c r="A95" s="13"/>
      <c r="B95" s="49"/>
      <c r="C95" s="49"/>
      <c r="D95" s="49"/>
      <c r="E95" s="49"/>
      <c r="F95" s="49"/>
      <c r="G95" s="49"/>
    </row>
    <row r="96" spans="1:13" ht="15.95" customHeight="1">
      <c r="A96" s="13"/>
      <c r="B96" s="49"/>
      <c r="C96" s="49"/>
      <c r="D96" s="49"/>
      <c r="E96" s="49"/>
      <c r="F96" s="49"/>
      <c r="G96" s="49"/>
    </row>
    <row r="97" spans="1:7" ht="15.95" customHeight="1">
      <c r="A97" s="13"/>
      <c r="B97" s="49"/>
      <c r="C97" s="49"/>
      <c r="D97" s="49"/>
      <c r="E97" s="49"/>
      <c r="F97" s="49"/>
      <c r="G97" s="49"/>
    </row>
    <row r="98" spans="1:7" ht="15.95" customHeight="1">
      <c r="A98" s="13"/>
      <c r="B98" s="49"/>
      <c r="C98" s="49"/>
      <c r="D98" s="49"/>
      <c r="E98" s="49"/>
      <c r="F98" s="49"/>
      <c r="G98" s="49"/>
    </row>
    <row r="99" spans="1:7" ht="15.95" customHeight="1">
      <c r="A99" s="13"/>
      <c r="B99" s="49"/>
      <c r="C99" s="49"/>
      <c r="D99" s="49"/>
      <c r="E99" s="49"/>
      <c r="F99" s="49"/>
      <c r="G99" s="49"/>
    </row>
    <row r="100" spans="1:7" ht="15.95" customHeight="1">
      <c r="A100" s="13"/>
      <c r="B100" s="49"/>
      <c r="C100" s="49"/>
      <c r="D100" s="49"/>
      <c r="E100" s="49"/>
      <c r="F100" s="49"/>
      <c r="G100" s="49"/>
    </row>
    <row r="101" spans="1:7" ht="15.95" customHeight="1">
      <c r="A101" s="13"/>
      <c r="B101" s="49"/>
      <c r="C101" s="49"/>
      <c r="D101" s="49"/>
      <c r="E101" s="49"/>
      <c r="F101" s="49"/>
      <c r="G101" s="49"/>
    </row>
    <row r="102" spans="1:7" ht="15.95" customHeight="1">
      <c r="A102" s="13"/>
      <c r="B102" s="49"/>
      <c r="C102" s="49"/>
      <c r="D102" s="49"/>
      <c r="E102" s="49"/>
      <c r="F102" s="49"/>
      <c r="G102" s="49"/>
    </row>
    <row r="103" spans="1:7" ht="15.95" customHeight="1">
      <c r="A103" s="13"/>
      <c r="B103" s="49"/>
      <c r="C103" s="49"/>
      <c r="D103" s="49"/>
      <c r="E103" s="49"/>
      <c r="F103" s="49"/>
      <c r="G103" s="49"/>
    </row>
    <row r="104" spans="1:7" ht="15.95" customHeight="1">
      <c r="A104" s="13"/>
      <c r="B104" s="49"/>
      <c r="C104" s="49"/>
      <c r="D104" s="49"/>
      <c r="E104" s="49"/>
      <c r="F104" s="49"/>
      <c r="G104" s="49"/>
    </row>
    <row r="105" spans="1:7" ht="15.95" customHeight="1">
      <c r="A105" s="13"/>
      <c r="B105" s="49"/>
      <c r="C105" s="49"/>
      <c r="D105" s="49"/>
      <c r="E105" s="49"/>
      <c r="F105" s="49"/>
      <c r="G105" s="49"/>
    </row>
    <row r="106" spans="1:7" ht="15.95" customHeight="1">
      <c r="A106" s="13"/>
      <c r="B106" s="49"/>
      <c r="C106" s="49"/>
      <c r="D106" s="49"/>
      <c r="E106" s="49"/>
      <c r="F106" s="49"/>
      <c r="G106" s="49"/>
    </row>
    <row r="107" spans="1:7" ht="15.95" customHeight="1">
      <c r="A107" s="13"/>
      <c r="B107" s="49"/>
      <c r="C107" s="49"/>
      <c r="D107" s="49"/>
      <c r="E107" s="49"/>
      <c r="F107" s="49"/>
      <c r="G107" s="49"/>
    </row>
    <row r="108" spans="1:7" ht="15.95" customHeight="1">
      <c r="A108" s="13"/>
      <c r="B108" s="49"/>
      <c r="C108" s="49"/>
      <c r="D108" s="49"/>
      <c r="E108" s="49"/>
      <c r="F108" s="49"/>
      <c r="G108" s="49"/>
    </row>
    <row r="109" spans="1:7" ht="15.95" customHeight="1">
      <c r="A109" s="13"/>
      <c r="B109" s="49"/>
      <c r="C109" s="49"/>
      <c r="D109" s="49"/>
      <c r="E109" s="49"/>
      <c r="F109" s="49"/>
      <c r="G109" s="49"/>
    </row>
    <row r="110" spans="1:7" ht="15.95" customHeight="1">
      <c r="A110" s="13"/>
      <c r="B110" s="49"/>
      <c r="C110" s="49"/>
      <c r="D110" s="49"/>
      <c r="E110" s="49"/>
      <c r="F110" s="49"/>
      <c r="G110" s="49"/>
    </row>
    <row r="111" spans="1:7" ht="15.95" customHeight="1">
      <c r="A111" s="13"/>
      <c r="B111" s="49"/>
      <c r="C111" s="49"/>
      <c r="D111" s="49"/>
      <c r="E111" s="49"/>
      <c r="F111" s="49"/>
      <c r="G111" s="49"/>
    </row>
    <row r="112" spans="1:7" ht="15.95" customHeight="1">
      <c r="A112" s="13"/>
      <c r="B112" s="49"/>
      <c r="C112" s="49"/>
      <c r="D112" s="49"/>
      <c r="E112" s="49"/>
      <c r="F112" s="49"/>
      <c r="G112" s="49"/>
    </row>
    <row r="113" spans="1:7" ht="15.95" customHeight="1">
      <c r="A113" s="13"/>
      <c r="B113" s="49"/>
      <c r="C113" s="49"/>
      <c r="D113" s="49"/>
      <c r="E113" s="49"/>
      <c r="F113" s="49"/>
      <c r="G113" s="49"/>
    </row>
    <row r="114" spans="1:7" ht="15.95" customHeight="1">
      <c r="A114" s="13"/>
      <c r="B114" s="49"/>
      <c r="C114" s="49"/>
      <c r="D114" s="49"/>
      <c r="E114" s="49"/>
      <c r="F114" s="49"/>
      <c r="G114" s="49"/>
    </row>
    <row r="115" spans="1:7" ht="15.95" customHeight="1">
      <c r="A115" s="13"/>
      <c r="B115" s="49"/>
      <c r="C115" s="49"/>
      <c r="D115" s="49"/>
      <c r="E115" s="49"/>
      <c r="F115" s="49"/>
      <c r="G115" s="49"/>
    </row>
    <row r="116" spans="1:7" ht="15.95" customHeight="1">
      <c r="A116" s="13"/>
      <c r="B116" s="49"/>
      <c r="C116" s="49"/>
      <c r="D116" s="49"/>
      <c r="E116" s="49"/>
      <c r="F116" s="49"/>
      <c r="G116" s="49"/>
    </row>
    <row r="117" spans="1:7" ht="15.95" customHeight="1">
      <c r="A117" s="13"/>
      <c r="B117" s="49"/>
      <c r="C117" s="49"/>
      <c r="D117" s="49"/>
      <c r="E117" s="49"/>
      <c r="F117" s="49"/>
      <c r="G117" s="49"/>
    </row>
    <row r="118" spans="1:7" ht="15.95" customHeight="1">
      <c r="A118" s="13"/>
      <c r="B118" s="49"/>
      <c r="C118" s="49"/>
      <c r="D118" s="49"/>
      <c r="E118" s="49"/>
      <c r="F118" s="49"/>
      <c r="G118" s="49"/>
    </row>
    <row r="119" spans="1:7" ht="15.95" customHeight="1">
      <c r="A119" s="13"/>
      <c r="B119" s="49"/>
      <c r="C119" s="49"/>
      <c r="D119" s="49"/>
      <c r="E119" s="49"/>
      <c r="F119" s="49"/>
      <c r="G119" s="49"/>
    </row>
    <row r="120" spans="1:7" ht="15.95" customHeight="1">
      <c r="A120" s="13"/>
      <c r="B120" s="49"/>
      <c r="C120" s="49"/>
      <c r="D120" s="49"/>
      <c r="E120" s="49"/>
      <c r="F120" s="49"/>
      <c r="G120" s="49"/>
    </row>
    <row r="121" spans="1:7" ht="15.95" customHeight="1">
      <c r="A121" s="13"/>
      <c r="B121" s="49"/>
      <c r="C121" s="49"/>
      <c r="D121" s="49"/>
      <c r="E121" s="49"/>
      <c r="F121" s="49"/>
      <c r="G121" s="49"/>
    </row>
    <row r="122" spans="1:7" ht="15.95" customHeight="1">
      <c r="A122" s="13"/>
      <c r="B122" s="49"/>
      <c r="C122" s="49"/>
      <c r="D122" s="49"/>
      <c r="E122" s="49"/>
      <c r="F122" s="49"/>
      <c r="G122" s="49"/>
    </row>
    <row r="123" spans="1:7" ht="15.95" customHeight="1">
      <c r="A123" s="13"/>
      <c r="B123" s="49"/>
      <c r="C123" s="49"/>
      <c r="D123" s="49"/>
      <c r="E123" s="49"/>
      <c r="F123" s="49"/>
      <c r="G123" s="49"/>
    </row>
    <row r="124" spans="1:7" ht="15.95" customHeight="1">
      <c r="A124" s="13"/>
      <c r="B124" s="49"/>
      <c r="C124" s="49"/>
      <c r="D124" s="49"/>
      <c r="E124" s="49"/>
      <c r="F124" s="49"/>
      <c r="G124" s="49"/>
    </row>
    <row r="125" spans="1:7" ht="15.95" customHeight="1">
      <c r="A125" s="13"/>
      <c r="B125" s="49"/>
      <c r="C125" s="49"/>
      <c r="D125" s="49"/>
      <c r="E125" s="49"/>
      <c r="F125" s="49"/>
      <c r="G125" s="49"/>
    </row>
    <row r="126" spans="1:7" ht="15.95" customHeight="1">
      <c r="A126" s="13"/>
      <c r="B126" s="49"/>
      <c r="C126" s="49"/>
      <c r="D126" s="49"/>
      <c r="E126" s="49"/>
      <c r="F126" s="49"/>
      <c r="G126" s="49"/>
    </row>
    <row r="127" spans="1:7" ht="15.95" customHeight="1">
      <c r="A127" s="13"/>
      <c r="B127" s="49"/>
      <c r="C127" s="49"/>
      <c r="D127" s="49"/>
      <c r="E127" s="49"/>
      <c r="F127" s="49"/>
      <c r="G127" s="49"/>
    </row>
    <row r="128" spans="1:7" ht="15.95" customHeight="1">
      <c r="A128" s="13"/>
      <c r="B128" s="49"/>
      <c r="C128" s="49"/>
      <c r="D128" s="49"/>
      <c r="E128" s="49"/>
      <c r="F128" s="49"/>
      <c r="G128" s="49"/>
    </row>
    <row r="129" spans="1:7" ht="15.95" customHeight="1">
      <c r="A129" s="13"/>
      <c r="B129" s="49"/>
      <c r="C129" s="49"/>
      <c r="D129" s="49"/>
      <c r="E129" s="49"/>
      <c r="F129" s="49"/>
      <c r="G129" s="49"/>
    </row>
    <row r="130" spans="1:7" ht="15.95" customHeight="1">
      <c r="A130" s="13"/>
      <c r="B130" s="49"/>
      <c r="C130" s="49"/>
      <c r="D130" s="49"/>
      <c r="E130" s="49"/>
      <c r="F130" s="49"/>
      <c r="G130" s="49"/>
    </row>
    <row r="131" spans="1:7" ht="15.95" customHeight="1">
      <c r="A131" s="13"/>
      <c r="B131" s="49"/>
      <c r="C131" s="49"/>
      <c r="D131" s="49"/>
      <c r="E131" s="49"/>
      <c r="F131" s="49"/>
      <c r="G131" s="49"/>
    </row>
    <row r="132" spans="1:7" ht="15.95" customHeight="1">
      <c r="A132" s="13"/>
      <c r="B132" s="49"/>
      <c r="C132" s="49"/>
      <c r="D132" s="49"/>
      <c r="E132" s="49"/>
      <c r="F132" s="49"/>
      <c r="G132" s="49"/>
    </row>
    <row r="133" spans="1:7" ht="15.95" customHeight="1">
      <c r="A133" s="13"/>
      <c r="B133" s="49"/>
      <c r="C133" s="49"/>
      <c r="D133" s="49"/>
      <c r="E133" s="49"/>
      <c r="F133" s="49"/>
      <c r="G133" s="49"/>
    </row>
    <row r="134" spans="1:7" ht="15.95" customHeight="1">
      <c r="A134" s="13"/>
      <c r="B134" s="49"/>
      <c r="C134" s="49"/>
      <c r="D134" s="49"/>
      <c r="E134" s="49"/>
      <c r="F134" s="49"/>
      <c r="G134" s="49"/>
    </row>
    <row r="135" spans="1:7" ht="15.95" customHeight="1">
      <c r="A135" s="13"/>
      <c r="B135" s="49"/>
      <c r="C135" s="49"/>
      <c r="D135" s="49"/>
      <c r="E135" s="49"/>
      <c r="F135" s="49"/>
      <c r="G135" s="49"/>
    </row>
    <row r="136" spans="1:7" ht="15.95" customHeight="1">
      <c r="A136" s="13"/>
      <c r="B136" s="49"/>
      <c r="C136" s="49"/>
      <c r="D136" s="49"/>
      <c r="E136" s="49"/>
      <c r="F136" s="49"/>
      <c r="G136" s="49"/>
    </row>
    <row r="137" spans="1:7" ht="15.95" customHeight="1">
      <c r="A137" s="13"/>
      <c r="B137" s="49"/>
      <c r="C137" s="49"/>
      <c r="D137" s="49"/>
      <c r="E137" s="49"/>
      <c r="F137" s="49"/>
      <c r="G137" s="49"/>
    </row>
    <row r="138" spans="1:7" ht="15.95" customHeight="1">
      <c r="A138" s="13"/>
      <c r="B138" s="49"/>
      <c r="C138" s="49"/>
      <c r="D138" s="49"/>
      <c r="E138" s="49"/>
      <c r="F138" s="49"/>
      <c r="G138" s="49"/>
    </row>
    <row r="139" spans="1:7" ht="15.95" customHeight="1">
      <c r="A139" s="13"/>
      <c r="B139" s="49"/>
      <c r="C139" s="49"/>
      <c r="D139" s="49"/>
      <c r="E139" s="49"/>
      <c r="F139" s="49"/>
      <c r="G139" s="49"/>
    </row>
    <row r="140" spans="1:7" ht="15.95" customHeight="1">
      <c r="A140" s="13"/>
      <c r="B140" s="49"/>
      <c r="C140" s="49"/>
      <c r="D140" s="49"/>
      <c r="E140" s="49"/>
      <c r="F140" s="49"/>
      <c r="G140" s="49"/>
    </row>
    <row r="141" spans="1:7" ht="15.95" customHeight="1">
      <c r="A141" s="13"/>
      <c r="B141" s="49"/>
      <c r="C141" s="49"/>
      <c r="D141" s="49"/>
      <c r="E141" s="49"/>
      <c r="F141" s="49"/>
      <c r="G141" s="49"/>
    </row>
    <row r="142" spans="1:7" ht="15.95" customHeight="1">
      <c r="A142" s="13"/>
      <c r="B142" s="49"/>
      <c r="C142" s="49"/>
      <c r="D142" s="49"/>
      <c r="E142" s="49"/>
      <c r="F142" s="49"/>
      <c r="G142" s="49"/>
    </row>
    <row r="143" spans="1:7" ht="15.95" customHeight="1">
      <c r="A143" s="13"/>
      <c r="B143" s="49"/>
      <c r="C143" s="49"/>
      <c r="D143" s="49"/>
      <c r="E143" s="49"/>
      <c r="F143" s="49"/>
      <c r="G143" s="49"/>
    </row>
    <row r="144" spans="1:7" ht="15.95" customHeight="1">
      <c r="A144" s="13"/>
      <c r="B144" s="49"/>
      <c r="C144" s="49"/>
      <c r="D144" s="49"/>
      <c r="E144" s="49"/>
      <c r="F144" s="49"/>
      <c r="G144" s="49"/>
    </row>
    <row r="145" spans="1:7" ht="15.95" customHeight="1">
      <c r="A145" s="13"/>
      <c r="B145" s="49"/>
      <c r="C145" s="49"/>
      <c r="D145" s="49"/>
      <c r="E145" s="49"/>
      <c r="F145" s="49"/>
      <c r="G145" s="49"/>
    </row>
    <row r="146" spans="1:7" ht="15.95" customHeight="1">
      <c r="A146" s="13"/>
      <c r="B146" s="49"/>
      <c r="C146" s="49"/>
      <c r="D146" s="49"/>
      <c r="E146" s="49"/>
      <c r="F146" s="49"/>
      <c r="G146" s="49"/>
    </row>
    <row r="147" spans="1:7" ht="15.95" customHeight="1">
      <c r="A147" s="13"/>
      <c r="B147" s="49"/>
      <c r="C147" s="49"/>
      <c r="D147" s="49"/>
      <c r="E147" s="49"/>
      <c r="F147" s="49"/>
      <c r="G147" s="49"/>
    </row>
    <row r="148" spans="1:7" ht="15.95" customHeight="1">
      <c r="A148" s="13"/>
      <c r="B148" s="49"/>
      <c r="C148" s="49"/>
      <c r="D148" s="49"/>
      <c r="E148" s="49"/>
      <c r="F148" s="49"/>
      <c r="G148" s="49"/>
    </row>
    <row r="149" spans="1:7" ht="15.95" customHeight="1">
      <c r="A149" s="13"/>
      <c r="B149" s="49"/>
      <c r="C149" s="49"/>
      <c r="D149" s="49"/>
      <c r="E149" s="49"/>
      <c r="F149" s="49"/>
      <c r="G149" s="49"/>
    </row>
    <row r="150" spans="1:7" ht="15.95" customHeight="1">
      <c r="A150" s="13"/>
      <c r="B150" s="49"/>
      <c r="C150" s="49"/>
      <c r="D150" s="49"/>
      <c r="E150" s="49"/>
      <c r="F150" s="49"/>
      <c r="G150" s="49"/>
    </row>
    <row r="151" spans="1:7" ht="15.95" customHeight="1">
      <c r="A151" s="13"/>
      <c r="B151" s="49"/>
      <c r="C151" s="49"/>
      <c r="D151" s="49"/>
      <c r="E151" s="49"/>
      <c r="F151" s="49"/>
      <c r="G151" s="49"/>
    </row>
    <row r="152" spans="1:7" ht="15.95" customHeight="1">
      <c r="A152" s="13"/>
      <c r="B152" s="49"/>
      <c r="C152" s="49"/>
      <c r="D152" s="49"/>
      <c r="E152" s="49"/>
      <c r="F152" s="49"/>
      <c r="G152" s="49"/>
    </row>
    <row r="153" spans="1:7" ht="15.95" customHeight="1">
      <c r="A153" s="13"/>
      <c r="B153" s="49"/>
      <c r="C153" s="49"/>
      <c r="D153" s="49"/>
      <c r="E153" s="49"/>
      <c r="F153" s="49"/>
      <c r="G153" s="49"/>
    </row>
    <row r="154" spans="1:7" ht="15.95" customHeight="1">
      <c r="A154" s="13"/>
      <c r="B154" s="49"/>
      <c r="C154" s="49"/>
      <c r="D154" s="49"/>
      <c r="E154" s="49"/>
      <c r="F154" s="49"/>
      <c r="G154" s="49"/>
    </row>
    <row r="155" spans="1:7" ht="15.95" customHeight="1">
      <c r="A155" s="13"/>
      <c r="B155" s="49"/>
      <c r="C155" s="49"/>
      <c r="D155" s="49"/>
      <c r="E155" s="49"/>
      <c r="F155" s="49"/>
      <c r="G155" s="49"/>
    </row>
    <row r="156" spans="1:7" ht="15.95" customHeight="1">
      <c r="A156" s="13"/>
      <c r="B156" s="49"/>
      <c r="C156" s="49"/>
      <c r="D156" s="49"/>
      <c r="E156" s="49"/>
      <c r="F156" s="49"/>
      <c r="G156" s="49"/>
    </row>
    <row r="157" spans="1:7" ht="15.95" customHeight="1">
      <c r="A157" s="13"/>
      <c r="B157" s="49"/>
      <c r="C157" s="49"/>
      <c r="D157" s="49"/>
      <c r="E157" s="49"/>
      <c r="F157" s="49"/>
      <c r="G157" s="49"/>
    </row>
    <row r="158" spans="1:7" ht="15.95" customHeight="1">
      <c r="A158" s="13"/>
      <c r="B158" s="49"/>
      <c r="C158" s="49"/>
      <c r="D158" s="49"/>
      <c r="E158" s="49"/>
      <c r="F158" s="49"/>
      <c r="G158" s="49"/>
    </row>
    <row r="159" spans="1:7" ht="15.95" customHeight="1">
      <c r="A159" s="13"/>
      <c r="B159" s="49"/>
      <c r="C159" s="49"/>
      <c r="D159" s="49"/>
      <c r="E159" s="49"/>
      <c r="F159" s="49"/>
      <c r="G159" s="49"/>
    </row>
    <row r="160" spans="1:7" ht="15.95" customHeight="1">
      <c r="A160" s="13"/>
      <c r="B160" s="49"/>
      <c r="C160" s="49"/>
      <c r="D160" s="49"/>
      <c r="E160" s="49"/>
      <c r="F160" s="49"/>
      <c r="G160" s="49"/>
    </row>
    <row r="161" spans="1:7" ht="15.95" customHeight="1">
      <c r="A161" s="13"/>
      <c r="B161" s="49"/>
      <c r="C161" s="49"/>
      <c r="D161" s="49"/>
      <c r="E161" s="49"/>
      <c r="F161" s="49"/>
      <c r="G161" s="49"/>
    </row>
    <row r="162" spans="1:7" ht="15.95" customHeight="1">
      <c r="A162" s="13"/>
      <c r="B162" s="49"/>
      <c r="C162" s="49"/>
      <c r="D162" s="49"/>
      <c r="E162" s="49"/>
      <c r="F162" s="49"/>
      <c r="G162" s="49"/>
    </row>
    <row r="163" spans="1:7" ht="15.95" customHeight="1">
      <c r="A163" s="13"/>
      <c r="B163" s="49"/>
      <c r="C163" s="49"/>
      <c r="D163" s="49"/>
      <c r="E163" s="49"/>
      <c r="F163" s="49"/>
      <c r="G163" s="49"/>
    </row>
    <row r="164" spans="1:7" ht="15.95" customHeight="1">
      <c r="A164" s="13"/>
      <c r="B164" s="49"/>
      <c r="C164" s="49"/>
      <c r="D164" s="49"/>
      <c r="E164" s="49"/>
      <c r="F164" s="49"/>
      <c r="G164" s="49"/>
    </row>
    <row r="165" spans="1:7" ht="15.95" customHeight="1">
      <c r="A165" s="13"/>
      <c r="B165" s="49"/>
      <c r="C165" s="49"/>
      <c r="D165" s="49"/>
      <c r="E165" s="49"/>
      <c r="F165" s="49"/>
      <c r="G165" s="49"/>
    </row>
    <row r="166" spans="1:7" ht="15.95" customHeight="1">
      <c r="A166" s="13"/>
      <c r="B166" s="49"/>
      <c r="C166" s="49"/>
      <c r="D166" s="49"/>
      <c r="E166" s="49"/>
      <c r="F166" s="49"/>
      <c r="G166" s="49"/>
    </row>
    <row r="167" spans="1:7" ht="15.95" customHeight="1">
      <c r="A167" s="13"/>
      <c r="B167" s="49"/>
      <c r="C167" s="49"/>
      <c r="D167" s="49"/>
      <c r="E167" s="49"/>
      <c r="F167" s="49"/>
      <c r="G167" s="49"/>
    </row>
    <row r="168" spans="1:7" ht="15.95" customHeight="1">
      <c r="A168" s="13"/>
      <c r="B168" s="49"/>
      <c r="C168" s="49"/>
      <c r="D168" s="49"/>
      <c r="E168" s="49"/>
      <c r="F168" s="49"/>
      <c r="G168" s="49"/>
    </row>
    <row r="169" spans="1:7" ht="15.95" customHeight="1">
      <c r="A169" s="13"/>
      <c r="B169" s="49"/>
      <c r="C169" s="49"/>
      <c r="D169" s="49"/>
      <c r="E169" s="49"/>
      <c r="F169" s="49"/>
      <c r="G169" s="49"/>
    </row>
    <row r="170" spans="1:7" ht="15.95" customHeight="1">
      <c r="A170" s="13"/>
      <c r="B170" s="49"/>
      <c r="C170" s="49"/>
      <c r="D170" s="49"/>
      <c r="E170" s="49"/>
      <c r="F170" s="49"/>
      <c r="G170" s="49"/>
    </row>
    <row r="171" spans="1:7" ht="15.95" customHeight="1">
      <c r="A171" s="13"/>
      <c r="B171" s="49"/>
      <c r="C171" s="49"/>
      <c r="D171" s="49"/>
      <c r="E171" s="49"/>
      <c r="F171" s="49"/>
      <c r="G171" s="49"/>
    </row>
    <row r="172" spans="1:7" ht="15.95" customHeight="1">
      <c r="A172" s="13"/>
      <c r="B172" s="49"/>
      <c r="C172" s="49"/>
      <c r="D172" s="49"/>
      <c r="E172" s="49"/>
      <c r="F172" s="49"/>
      <c r="G172" s="49"/>
    </row>
    <row r="173" spans="1:7" ht="15.95" customHeight="1">
      <c r="A173" s="13"/>
      <c r="B173" s="49"/>
      <c r="C173" s="49"/>
      <c r="D173" s="49"/>
      <c r="E173" s="49"/>
      <c r="F173" s="49"/>
      <c r="G173" s="49"/>
    </row>
    <row r="174" spans="1:7" ht="15.95" customHeight="1">
      <c r="A174" s="13"/>
      <c r="B174" s="49"/>
      <c r="C174" s="49"/>
      <c r="D174" s="49"/>
      <c r="E174" s="49"/>
      <c r="F174" s="49"/>
      <c r="G174" s="49"/>
    </row>
    <row r="175" spans="1:7" ht="15.95" customHeight="1">
      <c r="A175" s="13"/>
      <c r="B175" s="49"/>
      <c r="C175" s="49"/>
      <c r="D175" s="49"/>
      <c r="E175" s="49"/>
      <c r="F175" s="49"/>
      <c r="G175" s="49"/>
    </row>
    <row r="176" spans="1:7" ht="15.95" customHeight="1">
      <c r="A176" s="13"/>
      <c r="B176" s="49"/>
      <c r="C176" s="49"/>
      <c r="D176" s="49"/>
      <c r="E176" s="49"/>
      <c r="F176" s="49"/>
      <c r="G176" s="49"/>
    </row>
    <row r="177" spans="1:7" ht="15.95" customHeight="1">
      <c r="A177" s="13"/>
      <c r="B177" s="49"/>
      <c r="C177" s="49"/>
      <c r="D177" s="49"/>
      <c r="E177" s="49"/>
      <c r="F177" s="49"/>
      <c r="G177" s="49"/>
    </row>
    <row r="178" spans="1:7" ht="15.95" customHeight="1">
      <c r="A178" s="13"/>
      <c r="B178" s="49"/>
      <c r="C178" s="49"/>
      <c r="D178" s="49"/>
      <c r="E178" s="49"/>
      <c r="F178" s="49"/>
      <c r="G178" s="49"/>
    </row>
    <row r="179" spans="1:7" ht="15.95" customHeight="1">
      <c r="A179" s="13"/>
      <c r="B179" s="49"/>
      <c r="C179" s="49"/>
      <c r="D179" s="49"/>
      <c r="E179" s="49"/>
      <c r="F179" s="49"/>
      <c r="G179" s="49"/>
    </row>
    <row r="180" spans="1:7" ht="15.95" customHeight="1">
      <c r="A180" s="13"/>
      <c r="B180" s="49"/>
      <c r="C180" s="49"/>
      <c r="D180" s="49"/>
      <c r="E180" s="49"/>
      <c r="F180" s="49"/>
      <c r="G180" s="49"/>
    </row>
    <row r="181" spans="1:7" ht="15.95" customHeight="1">
      <c r="A181" s="13"/>
      <c r="B181" s="49"/>
      <c r="C181" s="49"/>
      <c r="D181" s="49"/>
      <c r="E181" s="49"/>
      <c r="F181" s="49"/>
      <c r="G181" s="49"/>
    </row>
    <row r="182" spans="1:7" ht="15.95" customHeight="1">
      <c r="A182" s="13"/>
      <c r="B182" s="49"/>
      <c r="C182" s="49"/>
      <c r="D182" s="49"/>
      <c r="E182" s="49"/>
      <c r="F182" s="49"/>
      <c r="G182" s="49"/>
    </row>
    <row r="183" spans="1:7" ht="15.95" customHeight="1">
      <c r="A183" s="13"/>
      <c r="B183" s="49"/>
      <c r="C183" s="49"/>
      <c r="D183" s="49"/>
      <c r="E183" s="49"/>
      <c r="F183" s="49"/>
      <c r="G183" s="49"/>
    </row>
    <row r="184" spans="1:7" ht="15.95" customHeight="1">
      <c r="A184" s="13"/>
      <c r="B184" s="49"/>
      <c r="C184" s="49"/>
      <c r="D184" s="49"/>
      <c r="E184" s="49"/>
      <c r="F184" s="49"/>
      <c r="G184" s="49"/>
    </row>
    <row r="185" spans="1:7" ht="15.95" customHeight="1">
      <c r="A185" s="13"/>
      <c r="B185" s="49"/>
      <c r="C185" s="49"/>
      <c r="D185" s="49"/>
      <c r="E185" s="49"/>
      <c r="F185" s="49"/>
      <c r="G185" s="49"/>
    </row>
    <row r="186" spans="1:7" ht="15.95" customHeight="1">
      <c r="A186" s="13"/>
      <c r="B186" s="49"/>
      <c r="C186" s="49"/>
      <c r="D186" s="49"/>
      <c r="E186" s="49"/>
      <c r="F186" s="49"/>
      <c r="G186" s="49"/>
    </row>
    <row r="187" spans="1:7" ht="15.95" customHeight="1">
      <c r="A187" s="13"/>
      <c r="B187" s="49"/>
      <c r="C187" s="49"/>
      <c r="D187" s="49"/>
      <c r="E187" s="49"/>
      <c r="F187" s="49"/>
      <c r="G187" s="49"/>
    </row>
    <row r="188" spans="1:7" ht="15.95" customHeight="1">
      <c r="A188" s="13"/>
      <c r="B188" s="49"/>
      <c r="C188" s="49"/>
      <c r="D188" s="49"/>
      <c r="E188" s="49"/>
      <c r="F188" s="49"/>
      <c r="G188" s="49"/>
    </row>
    <row r="189" spans="1:7" ht="15.95" customHeight="1">
      <c r="A189" s="13"/>
      <c r="B189" s="49"/>
      <c r="C189" s="49"/>
      <c r="D189" s="49"/>
      <c r="E189" s="49"/>
      <c r="F189" s="49"/>
      <c r="G189" s="49"/>
    </row>
    <row r="190" spans="1:7" ht="15.95" customHeight="1">
      <c r="A190" s="13"/>
      <c r="B190" s="49"/>
      <c r="C190" s="49"/>
      <c r="D190" s="49"/>
      <c r="E190" s="49"/>
      <c r="F190" s="49"/>
      <c r="G190" s="49"/>
    </row>
    <row r="191" spans="1:7" ht="15.95" customHeight="1">
      <c r="A191" s="13"/>
      <c r="B191" s="49"/>
      <c r="C191" s="49"/>
      <c r="D191" s="49"/>
      <c r="E191" s="49"/>
      <c r="F191" s="49"/>
      <c r="G191" s="49"/>
    </row>
    <row r="192" spans="1:7" ht="15.95" customHeight="1">
      <c r="A192" s="13"/>
      <c r="B192" s="49"/>
      <c r="C192" s="49"/>
      <c r="D192" s="49"/>
      <c r="E192" s="49"/>
      <c r="F192" s="49"/>
      <c r="G192" s="49"/>
    </row>
    <row r="193" spans="1:7" ht="15.95" customHeight="1">
      <c r="A193" s="13"/>
      <c r="B193" s="49"/>
      <c r="C193" s="49"/>
      <c r="D193" s="49"/>
      <c r="E193" s="49"/>
      <c r="F193" s="49"/>
      <c r="G193" s="49"/>
    </row>
    <row r="194" spans="1:7" ht="15.95" customHeight="1">
      <c r="A194" s="13"/>
      <c r="B194" s="49"/>
      <c r="C194" s="49"/>
      <c r="D194" s="49"/>
      <c r="E194" s="49"/>
      <c r="F194" s="49"/>
      <c r="G194" s="49"/>
    </row>
    <row r="195" spans="1:7" ht="15.95" customHeight="1">
      <c r="A195" s="13"/>
      <c r="B195" s="49"/>
      <c r="C195" s="49"/>
      <c r="D195" s="49"/>
      <c r="E195" s="49"/>
      <c r="F195" s="49"/>
      <c r="G195" s="49"/>
    </row>
    <row r="196" spans="1:7" ht="15.95" customHeight="1">
      <c r="A196" s="13"/>
      <c r="B196" s="49"/>
      <c r="C196" s="49"/>
      <c r="D196" s="49"/>
      <c r="E196" s="49"/>
      <c r="F196" s="49"/>
      <c r="G196" s="49"/>
    </row>
    <row r="197" spans="1:7" ht="15.95" customHeight="1">
      <c r="A197" s="13"/>
      <c r="B197" s="49"/>
      <c r="C197" s="49"/>
      <c r="D197" s="49"/>
      <c r="E197" s="49"/>
      <c r="F197" s="49"/>
      <c r="G197" s="49"/>
    </row>
    <row r="198" spans="1:7" ht="15.95" customHeight="1">
      <c r="A198" s="13"/>
      <c r="B198" s="49"/>
      <c r="C198" s="49"/>
      <c r="D198" s="49"/>
      <c r="E198" s="49"/>
      <c r="F198" s="49"/>
      <c r="G198" s="49"/>
    </row>
    <row r="199" spans="1:7" ht="15.95" customHeight="1">
      <c r="A199" s="13"/>
      <c r="B199" s="49"/>
      <c r="C199" s="49"/>
      <c r="D199" s="49"/>
      <c r="E199" s="49"/>
      <c r="F199" s="49"/>
      <c r="G199" s="49"/>
    </row>
    <row r="200" spans="1:7" ht="15.95" customHeight="1">
      <c r="A200" s="13"/>
      <c r="B200" s="49"/>
      <c r="C200" s="49"/>
      <c r="D200" s="49"/>
      <c r="E200" s="49"/>
      <c r="F200" s="49"/>
      <c r="G200" s="49"/>
    </row>
    <row r="201" spans="1:7" ht="15.95" customHeight="1">
      <c r="A201" s="13"/>
      <c r="B201" s="49"/>
      <c r="C201" s="49"/>
      <c r="D201" s="49"/>
      <c r="E201" s="49"/>
      <c r="F201" s="49"/>
      <c r="G201" s="49"/>
    </row>
    <row r="202" spans="1:7" ht="15.95" customHeight="1">
      <c r="A202" s="13"/>
      <c r="B202" s="49"/>
      <c r="C202" s="49"/>
      <c r="D202" s="49"/>
      <c r="E202" s="49"/>
      <c r="F202" s="49"/>
      <c r="G202" s="49"/>
    </row>
    <row r="203" spans="1:7" ht="15.95" customHeight="1">
      <c r="A203" s="13"/>
      <c r="B203" s="49"/>
      <c r="C203" s="49"/>
      <c r="D203" s="49"/>
      <c r="E203" s="49"/>
      <c r="F203" s="49"/>
      <c r="G203" s="49"/>
    </row>
    <row r="204" spans="1:7" ht="15.95" customHeight="1">
      <c r="A204" s="13"/>
      <c r="B204" s="49"/>
      <c r="C204" s="49"/>
      <c r="D204" s="49"/>
      <c r="E204" s="49"/>
      <c r="F204" s="49"/>
      <c r="G204" s="49"/>
    </row>
    <row r="205" spans="1:7" ht="15.95" customHeight="1">
      <c r="A205" s="13"/>
      <c r="B205" s="49"/>
      <c r="C205" s="49"/>
      <c r="D205" s="49"/>
      <c r="E205" s="49"/>
      <c r="F205" s="49"/>
      <c r="G205" s="49"/>
    </row>
    <row r="206" spans="1:7" ht="15.95" customHeight="1">
      <c r="A206" s="13"/>
      <c r="B206" s="49"/>
      <c r="C206" s="49"/>
      <c r="D206" s="49"/>
      <c r="E206" s="49"/>
      <c r="F206" s="49"/>
      <c r="G206" s="49"/>
    </row>
    <row r="207" spans="1:7" ht="15.95" customHeight="1">
      <c r="A207" s="13"/>
      <c r="B207" s="49"/>
      <c r="C207" s="49"/>
      <c r="D207" s="49"/>
      <c r="E207" s="49"/>
      <c r="F207" s="49"/>
      <c r="G207" s="49"/>
    </row>
    <row r="208" spans="1:7" ht="15.95" customHeight="1">
      <c r="A208" s="13"/>
      <c r="B208" s="49"/>
      <c r="C208" s="49"/>
      <c r="D208" s="49"/>
      <c r="E208" s="49"/>
      <c r="F208" s="49"/>
      <c r="G208" s="49"/>
    </row>
    <row r="209" spans="1:7" ht="15.95" customHeight="1">
      <c r="A209" s="13"/>
      <c r="B209" s="49"/>
      <c r="C209" s="49"/>
      <c r="D209" s="49"/>
      <c r="E209" s="49"/>
      <c r="F209" s="49"/>
      <c r="G209" s="49"/>
    </row>
    <row r="210" spans="1:7" ht="15.95" customHeight="1">
      <c r="A210" s="13"/>
      <c r="B210" s="49"/>
      <c r="C210" s="49"/>
      <c r="D210" s="49"/>
      <c r="E210" s="49"/>
      <c r="F210" s="49"/>
      <c r="G210" s="49"/>
    </row>
    <row r="211" spans="1:7" ht="15.95" customHeight="1">
      <c r="A211" s="13"/>
      <c r="B211" s="49"/>
      <c r="C211" s="49"/>
      <c r="D211" s="49"/>
      <c r="E211" s="49"/>
      <c r="F211" s="49"/>
      <c r="G211" s="49"/>
    </row>
    <row r="212" spans="1:7" ht="15.95" customHeight="1">
      <c r="A212" s="13"/>
      <c r="B212" s="49"/>
      <c r="C212" s="49"/>
      <c r="D212" s="49"/>
      <c r="E212" s="49"/>
      <c r="F212" s="49"/>
      <c r="G212" s="49"/>
    </row>
    <row r="213" spans="1:7" ht="15.95" customHeight="1">
      <c r="A213" s="13"/>
      <c r="B213" s="49"/>
      <c r="C213" s="49"/>
      <c r="D213" s="49"/>
      <c r="E213" s="49"/>
      <c r="F213" s="49"/>
      <c r="G213" s="49"/>
    </row>
    <row r="214" spans="1:7" ht="15.95" customHeight="1">
      <c r="A214" s="13"/>
      <c r="B214" s="49"/>
      <c r="C214" s="49"/>
      <c r="D214" s="49"/>
      <c r="E214" s="49"/>
      <c r="F214" s="49"/>
      <c r="G214" s="49"/>
    </row>
    <row r="215" spans="1:7" ht="15.95" customHeight="1">
      <c r="A215" s="13"/>
      <c r="B215" s="49"/>
      <c r="C215" s="49"/>
      <c r="D215" s="49"/>
      <c r="E215" s="49"/>
      <c r="F215" s="49"/>
      <c r="G215" s="49"/>
    </row>
    <row r="216" spans="1:7" ht="15.95" customHeight="1">
      <c r="A216" s="13"/>
      <c r="B216" s="49"/>
      <c r="C216" s="49"/>
      <c r="D216" s="49"/>
      <c r="E216" s="49"/>
      <c r="F216" s="49"/>
      <c r="G216" s="49"/>
    </row>
    <row r="217" spans="1:7" ht="15.95" customHeight="1">
      <c r="A217" s="13"/>
      <c r="B217" s="49"/>
      <c r="C217" s="49"/>
      <c r="D217" s="49"/>
      <c r="E217" s="49"/>
      <c r="F217" s="49"/>
      <c r="G217" s="49"/>
    </row>
    <row r="218" spans="1:7" ht="15.95" customHeight="1">
      <c r="A218" s="13"/>
      <c r="B218" s="49"/>
      <c r="C218" s="49"/>
      <c r="D218" s="49"/>
      <c r="E218" s="49"/>
      <c r="F218" s="49"/>
      <c r="G218" s="49"/>
    </row>
    <row r="219" spans="1:7" ht="15.95" customHeight="1">
      <c r="A219" s="13"/>
      <c r="B219" s="49"/>
      <c r="C219" s="49"/>
      <c r="D219" s="49"/>
      <c r="E219" s="49"/>
      <c r="F219" s="49"/>
      <c r="G219" s="49"/>
    </row>
    <row r="220" spans="1:7" ht="15.95" customHeight="1">
      <c r="A220" s="13"/>
      <c r="B220" s="49"/>
      <c r="C220" s="49"/>
      <c r="D220" s="49"/>
      <c r="E220" s="49"/>
      <c r="F220" s="49"/>
      <c r="G220" s="49"/>
    </row>
    <row r="221" spans="1:7" ht="15.95" customHeight="1">
      <c r="A221" s="13"/>
      <c r="B221" s="49"/>
      <c r="C221" s="49"/>
      <c r="D221" s="49"/>
      <c r="E221" s="49"/>
      <c r="F221" s="49"/>
      <c r="G221" s="49"/>
    </row>
    <row r="222" spans="1:7" ht="15.95" customHeight="1">
      <c r="A222" s="13"/>
      <c r="B222" s="49"/>
      <c r="C222" s="49"/>
      <c r="D222" s="49"/>
      <c r="E222" s="49"/>
      <c r="F222" s="49"/>
      <c r="G222" s="49"/>
    </row>
    <row r="223" spans="1:7" ht="15.95" customHeight="1">
      <c r="A223" s="13"/>
      <c r="B223" s="49"/>
      <c r="C223" s="49"/>
      <c r="D223" s="49"/>
      <c r="E223" s="49"/>
      <c r="F223" s="49"/>
      <c r="G223" s="49"/>
    </row>
    <row r="224" spans="1:7" ht="15.95" customHeight="1">
      <c r="A224" s="13"/>
      <c r="B224" s="49"/>
      <c r="C224" s="49"/>
      <c r="D224" s="49"/>
      <c r="E224" s="49"/>
      <c r="F224" s="49"/>
      <c r="G224" s="49"/>
    </row>
    <row r="225" spans="1:7" ht="15.95" customHeight="1">
      <c r="A225" s="13"/>
      <c r="B225" s="49"/>
      <c r="C225" s="49"/>
      <c r="D225" s="49"/>
      <c r="E225" s="49"/>
      <c r="F225" s="49"/>
      <c r="G225" s="49"/>
    </row>
    <row r="226" spans="1:7" ht="15.95" customHeight="1">
      <c r="A226" s="13"/>
      <c r="B226" s="49"/>
      <c r="C226" s="49"/>
      <c r="D226" s="49"/>
      <c r="E226" s="49"/>
      <c r="F226" s="49"/>
      <c r="G226" s="49"/>
    </row>
    <row r="227" spans="1:7" ht="15.95" customHeight="1">
      <c r="A227" s="13"/>
      <c r="B227" s="49"/>
      <c r="C227" s="49"/>
      <c r="D227" s="49"/>
      <c r="E227" s="49"/>
      <c r="F227" s="49"/>
      <c r="G227" s="49"/>
    </row>
    <row r="228" spans="1:7" ht="15.95" customHeight="1">
      <c r="A228" s="13"/>
      <c r="B228" s="49"/>
      <c r="C228" s="49"/>
      <c r="D228" s="49"/>
      <c r="E228" s="49"/>
      <c r="F228" s="49"/>
      <c r="G228" s="49"/>
    </row>
    <row r="229" spans="1:7" ht="15.95" customHeight="1">
      <c r="A229" s="13"/>
      <c r="B229" s="49"/>
      <c r="C229" s="49"/>
      <c r="D229" s="49"/>
      <c r="E229" s="49"/>
      <c r="F229" s="49"/>
      <c r="G229" s="49"/>
    </row>
    <row r="230" spans="1:7" ht="15.95" customHeight="1">
      <c r="A230" s="13"/>
      <c r="B230" s="49"/>
      <c r="C230" s="49"/>
      <c r="D230" s="49"/>
      <c r="E230" s="49"/>
      <c r="F230" s="49"/>
      <c r="G230" s="49"/>
    </row>
    <row r="231" spans="1:7" ht="15.95" customHeight="1">
      <c r="A231" s="13"/>
      <c r="B231" s="49"/>
      <c r="C231" s="49"/>
      <c r="D231" s="49"/>
      <c r="E231" s="49"/>
      <c r="F231" s="49"/>
      <c r="G231" s="49"/>
    </row>
    <row r="232" spans="1:7" ht="15.95" customHeight="1">
      <c r="A232" s="13"/>
      <c r="B232" s="49"/>
      <c r="C232" s="49"/>
      <c r="D232" s="49"/>
      <c r="E232" s="49"/>
      <c r="F232" s="49"/>
      <c r="G232" s="49"/>
    </row>
    <row r="233" spans="1:7" ht="15.95" customHeight="1">
      <c r="A233" s="13"/>
      <c r="B233" s="49"/>
      <c r="C233" s="49"/>
      <c r="D233" s="49"/>
      <c r="E233" s="49"/>
      <c r="F233" s="49"/>
      <c r="G233" s="49"/>
    </row>
    <row r="234" spans="1:7" ht="15.95" customHeight="1">
      <c r="A234" s="13"/>
      <c r="B234" s="49"/>
      <c r="C234" s="49"/>
      <c r="D234" s="49"/>
      <c r="E234" s="49"/>
      <c r="F234" s="49"/>
      <c r="G234" s="49"/>
    </row>
    <row r="235" spans="1:7" ht="15.95" customHeight="1">
      <c r="A235" s="13"/>
      <c r="B235" s="49"/>
      <c r="C235" s="49"/>
      <c r="D235" s="49"/>
      <c r="E235" s="49"/>
      <c r="F235" s="49"/>
      <c r="G235" s="49"/>
    </row>
    <row r="236" spans="1:7" ht="15.95" customHeight="1">
      <c r="A236" s="13"/>
      <c r="B236" s="49"/>
      <c r="C236" s="49"/>
      <c r="D236" s="49"/>
      <c r="E236" s="49"/>
      <c r="F236" s="49"/>
      <c r="G236" s="49"/>
    </row>
    <row r="237" spans="1:7" ht="15.95" customHeight="1">
      <c r="A237" s="13"/>
      <c r="B237" s="49"/>
      <c r="C237" s="49"/>
      <c r="D237" s="49"/>
      <c r="E237" s="49"/>
      <c r="F237" s="49"/>
      <c r="G237" s="49"/>
    </row>
    <row r="238" spans="1:7" ht="15.95" customHeight="1">
      <c r="A238" s="13"/>
      <c r="B238" s="49"/>
      <c r="C238" s="49"/>
      <c r="D238" s="49"/>
      <c r="E238" s="49"/>
      <c r="F238" s="49"/>
      <c r="G238" s="49"/>
    </row>
    <row r="239" spans="1:7" ht="15.95" customHeight="1">
      <c r="A239" s="13"/>
      <c r="B239" s="49"/>
      <c r="C239" s="49"/>
      <c r="D239" s="49"/>
      <c r="E239" s="49"/>
      <c r="F239" s="49"/>
      <c r="G239" s="49"/>
    </row>
    <row r="240" spans="1:7" ht="15.95" customHeight="1">
      <c r="A240" s="13"/>
      <c r="B240" s="49"/>
      <c r="C240" s="49"/>
      <c r="D240" s="49"/>
      <c r="E240" s="49"/>
      <c r="F240" s="49"/>
      <c r="G240" s="49"/>
    </row>
    <row r="241" spans="1:7" ht="15.95" customHeight="1">
      <c r="A241" s="13"/>
      <c r="B241" s="49"/>
      <c r="C241" s="49"/>
      <c r="D241" s="49"/>
      <c r="E241" s="49"/>
      <c r="F241" s="49"/>
      <c r="G241" s="49"/>
    </row>
    <row r="242" spans="1:7" ht="15.95" customHeight="1">
      <c r="A242" s="13"/>
      <c r="B242" s="49"/>
      <c r="C242" s="49"/>
      <c r="D242" s="49"/>
      <c r="E242" s="49"/>
      <c r="F242" s="49"/>
      <c r="G242" s="49"/>
    </row>
    <row r="243" spans="1:7" ht="15.95" customHeight="1">
      <c r="A243" s="13"/>
      <c r="B243" s="49"/>
      <c r="C243" s="49"/>
      <c r="D243" s="49"/>
      <c r="E243" s="49"/>
      <c r="F243" s="49"/>
      <c r="G243" s="49"/>
    </row>
    <row r="244" spans="1:7" ht="15.95" customHeight="1">
      <c r="A244" s="13"/>
      <c r="B244" s="49"/>
      <c r="C244" s="49"/>
      <c r="D244" s="49"/>
      <c r="E244" s="49"/>
      <c r="F244" s="49"/>
      <c r="G244" s="49"/>
    </row>
    <row r="245" spans="1:7" ht="15.95" customHeight="1">
      <c r="A245" s="13"/>
      <c r="B245" s="49"/>
      <c r="C245" s="49"/>
      <c r="D245" s="49"/>
      <c r="E245" s="49"/>
      <c r="F245" s="49"/>
      <c r="G245" s="49"/>
    </row>
    <row r="246" spans="1:7" ht="15.95" customHeight="1">
      <c r="A246" s="13"/>
      <c r="B246" s="49"/>
      <c r="C246" s="49"/>
      <c r="D246" s="49"/>
      <c r="E246" s="49"/>
      <c r="F246" s="49"/>
      <c r="G246" s="49"/>
    </row>
    <row r="247" spans="1:7" ht="15.95" customHeight="1">
      <c r="A247" s="13"/>
      <c r="B247" s="49"/>
      <c r="C247" s="49"/>
      <c r="D247" s="49"/>
      <c r="E247" s="49"/>
      <c r="F247" s="49"/>
      <c r="G247" s="49"/>
    </row>
    <row r="248" spans="1:7" ht="15.95" customHeight="1">
      <c r="A248" s="13"/>
      <c r="B248" s="49"/>
      <c r="C248" s="49"/>
      <c r="D248" s="49"/>
      <c r="E248" s="49"/>
      <c r="F248" s="49"/>
      <c r="G248" s="49"/>
    </row>
    <row r="249" spans="1:7" ht="15.95" customHeight="1">
      <c r="A249" s="13"/>
      <c r="B249" s="49"/>
      <c r="C249" s="49"/>
      <c r="D249" s="49"/>
      <c r="E249" s="49"/>
      <c r="F249" s="49"/>
      <c r="G249" s="49"/>
    </row>
    <row r="250" spans="1:7" ht="15.95" customHeight="1">
      <c r="A250" s="13"/>
      <c r="B250" s="49"/>
      <c r="C250" s="49"/>
      <c r="D250" s="49"/>
      <c r="E250" s="49"/>
      <c r="F250" s="49"/>
      <c r="G250" s="49"/>
    </row>
    <row r="251" spans="1:7" ht="15.95" customHeight="1">
      <c r="A251" s="13"/>
      <c r="B251" s="49"/>
      <c r="C251" s="49"/>
      <c r="D251" s="49"/>
      <c r="E251" s="49"/>
      <c r="F251" s="49"/>
      <c r="G251" s="49"/>
    </row>
    <row r="252" spans="1:7" ht="15.95" customHeight="1">
      <c r="A252" s="13"/>
      <c r="B252" s="49"/>
      <c r="C252" s="49"/>
      <c r="D252" s="49"/>
      <c r="E252" s="49"/>
      <c r="F252" s="49"/>
      <c r="G252" s="49"/>
    </row>
    <row r="253" spans="1:7" ht="15.95" customHeight="1">
      <c r="A253" s="13"/>
      <c r="B253" s="49"/>
      <c r="C253" s="49"/>
      <c r="D253" s="49"/>
      <c r="E253" s="49"/>
      <c r="F253" s="49"/>
      <c r="G253" s="49"/>
    </row>
    <row r="254" spans="1:7" ht="15.95" customHeight="1">
      <c r="A254" s="13"/>
      <c r="B254" s="49"/>
      <c r="C254" s="49"/>
      <c r="D254" s="49"/>
      <c r="E254" s="49"/>
      <c r="F254" s="49"/>
      <c r="G254" s="49"/>
    </row>
    <row r="255" spans="1:7" ht="15.95" customHeight="1">
      <c r="A255" s="13"/>
      <c r="B255" s="49"/>
      <c r="C255" s="49"/>
      <c r="D255" s="49"/>
      <c r="E255" s="49"/>
      <c r="F255" s="49"/>
      <c r="G255" s="49"/>
    </row>
    <row r="256" spans="1:7" ht="15.95" customHeight="1">
      <c r="A256" s="13"/>
      <c r="B256" s="49"/>
      <c r="C256" s="49"/>
      <c r="D256" s="49"/>
      <c r="E256" s="49"/>
      <c r="F256" s="49"/>
      <c r="G256" s="49"/>
    </row>
    <row r="257" spans="1:7" ht="15.95" customHeight="1">
      <c r="A257" s="13"/>
      <c r="B257" s="49"/>
      <c r="C257" s="49"/>
      <c r="D257" s="49"/>
      <c r="E257" s="49"/>
      <c r="F257" s="49"/>
      <c r="G257" s="49"/>
    </row>
    <row r="258" spans="1:7" ht="15.95" customHeight="1">
      <c r="A258" s="13"/>
      <c r="B258" s="49"/>
      <c r="C258" s="49"/>
      <c r="D258" s="49"/>
      <c r="E258" s="49"/>
      <c r="F258" s="49"/>
      <c r="G258" s="49"/>
    </row>
    <row r="259" spans="1:7" ht="15.95" customHeight="1">
      <c r="A259" s="13"/>
      <c r="B259" s="49"/>
      <c r="C259" s="49"/>
      <c r="D259" s="49"/>
      <c r="E259" s="49"/>
      <c r="F259" s="49"/>
      <c r="G259" s="49"/>
    </row>
    <row r="260" spans="1:7" ht="15.95" customHeight="1">
      <c r="A260" s="13"/>
      <c r="B260" s="49"/>
      <c r="C260" s="49"/>
      <c r="D260" s="49"/>
      <c r="E260" s="49"/>
      <c r="F260" s="49"/>
      <c r="G260" s="49"/>
    </row>
    <row r="261" spans="1:7" ht="15.95" customHeight="1">
      <c r="A261" s="13"/>
      <c r="B261" s="49"/>
      <c r="C261" s="49"/>
      <c r="D261" s="49"/>
      <c r="E261" s="49"/>
      <c r="F261" s="49"/>
      <c r="G261" s="49"/>
    </row>
    <row r="262" spans="1:7" ht="15.95" customHeight="1">
      <c r="A262" s="13"/>
      <c r="B262" s="49"/>
      <c r="C262" s="49"/>
      <c r="D262" s="49"/>
      <c r="E262" s="49"/>
      <c r="F262" s="49"/>
      <c r="G262" s="49"/>
    </row>
    <row r="263" spans="1:7" ht="15.95" customHeight="1">
      <c r="A263" s="13"/>
      <c r="B263" s="49"/>
      <c r="C263" s="49"/>
      <c r="D263" s="49"/>
      <c r="E263" s="49"/>
      <c r="F263" s="49"/>
      <c r="G263" s="49"/>
    </row>
    <row r="264" spans="1:7" ht="15.95" customHeight="1">
      <c r="A264" s="13"/>
      <c r="B264" s="49"/>
      <c r="C264" s="49"/>
      <c r="D264" s="49"/>
      <c r="E264" s="49"/>
      <c r="F264" s="49"/>
      <c r="G264" s="49"/>
    </row>
    <row r="265" spans="1:7" ht="15.95" customHeight="1">
      <c r="A265" s="13"/>
      <c r="B265" s="49"/>
      <c r="C265" s="49"/>
      <c r="D265" s="49"/>
      <c r="E265" s="49"/>
      <c r="F265" s="49"/>
      <c r="G265" s="49"/>
    </row>
    <row r="266" spans="1:7" ht="15.95" customHeight="1">
      <c r="A266" s="13"/>
      <c r="B266" s="49"/>
      <c r="C266" s="49"/>
      <c r="D266" s="49"/>
      <c r="E266" s="49"/>
      <c r="F266" s="49"/>
      <c r="G266" s="49"/>
    </row>
    <row r="267" spans="1:7" ht="15.95" customHeight="1">
      <c r="A267" s="13"/>
      <c r="B267" s="49"/>
      <c r="C267" s="49"/>
      <c r="D267" s="49"/>
      <c r="E267" s="49"/>
      <c r="F267" s="49"/>
      <c r="G267" s="49"/>
    </row>
  </sheetData>
  <mergeCells count="12">
    <mergeCell ref="E61:I61"/>
    <mergeCell ref="E62:I62"/>
    <mergeCell ref="A68:I68"/>
    <mergeCell ref="A69:I69"/>
    <mergeCell ref="A1:B1"/>
    <mergeCell ref="H1:I1"/>
    <mergeCell ref="A2:B2"/>
    <mergeCell ref="A3:I3"/>
    <mergeCell ref="G4:I4"/>
    <mergeCell ref="E60:I60"/>
    <mergeCell ref="A62:C62"/>
    <mergeCell ref="E66:I66"/>
  </mergeCells>
  <pageMargins left="0.7" right="0.18" top="0.75" bottom="0.75" header="0" footer="0"/>
  <pageSetup paperSize="9" orientation="landscape" useFirstPageNumber="1"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970"/>
  <sheetViews>
    <sheetView workbookViewId="0">
      <selection activeCell="F30" sqref="F30"/>
    </sheetView>
  </sheetViews>
  <sheetFormatPr defaultColWidth="14.42578125" defaultRowHeight="15" customHeight="1"/>
  <cols>
    <col min="1" max="1" width="5.85546875" customWidth="1"/>
    <col min="2" max="2" width="36.5703125" customWidth="1"/>
    <col min="3" max="3" width="20.85546875" customWidth="1"/>
    <col min="4" max="4" width="18.7109375" customWidth="1"/>
    <col min="5" max="5" width="19.28515625" customWidth="1"/>
    <col min="6" max="6" width="13.28515625" customWidth="1"/>
    <col min="7" max="7" width="17.42578125" customWidth="1"/>
    <col min="8" max="26" width="10" customWidth="1"/>
  </cols>
  <sheetData>
    <row r="1" spans="1:26" ht="16.5" customHeight="1">
      <c r="A1" s="694" t="s">
        <v>0</v>
      </c>
      <c r="B1" s="745"/>
      <c r="C1" s="278"/>
      <c r="D1" s="198"/>
      <c r="E1" s="198"/>
      <c r="F1" s="198"/>
      <c r="G1" s="168" t="s">
        <v>600</v>
      </c>
      <c r="H1" s="198"/>
      <c r="I1" s="198"/>
      <c r="J1" s="198"/>
      <c r="K1" s="198"/>
      <c r="L1" s="198"/>
      <c r="M1" s="198"/>
      <c r="N1" s="198"/>
      <c r="O1" s="198"/>
      <c r="P1" s="198"/>
      <c r="Q1" s="198"/>
      <c r="R1" s="198"/>
      <c r="S1" s="198"/>
      <c r="T1" s="198"/>
      <c r="U1" s="198"/>
      <c r="V1" s="198"/>
      <c r="W1" s="198"/>
      <c r="X1" s="198"/>
      <c r="Y1" s="198"/>
      <c r="Z1" s="198"/>
    </row>
    <row r="2" spans="1:26" ht="16.5" customHeight="1">
      <c r="A2" s="676" t="s">
        <v>2</v>
      </c>
      <c r="B2" s="745"/>
      <c r="C2" s="189"/>
      <c r="D2" s="198"/>
      <c r="E2" s="198"/>
      <c r="F2" s="198"/>
      <c r="G2" s="198"/>
      <c r="H2" s="198"/>
      <c r="I2" s="198"/>
      <c r="J2" s="198"/>
      <c r="K2" s="198"/>
      <c r="L2" s="198"/>
      <c r="M2" s="198"/>
      <c r="N2" s="198"/>
      <c r="O2" s="198"/>
      <c r="P2" s="198"/>
      <c r="Q2" s="198"/>
      <c r="R2" s="198"/>
      <c r="S2" s="198"/>
      <c r="T2" s="198"/>
      <c r="U2" s="198"/>
      <c r="V2" s="198"/>
      <c r="W2" s="198"/>
      <c r="X2" s="198"/>
      <c r="Y2" s="198"/>
      <c r="Z2" s="198"/>
    </row>
    <row r="3" spans="1:26" ht="34.5" customHeight="1">
      <c r="A3" s="679" t="s">
        <v>601</v>
      </c>
      <c r="B3" s="745"/>
      <c r="C3" s="745"/>
      <c r="D3" s="745"/>
      <c r="E3" s="745"/>
      <c r="F3" s="745"/>
      <c r="G3" s="745"/>
      <c r="H3" s="198"/>
      <c r="I3" s="198"/>
      <c r="J3" s="198"/>
      <c r="K3" s="198"/>
      <c r="L3" s="198"/>
      <c r="M3" s="198"/>
      <c r="N3" s="198"/>
      <c r="O3" s="198"/>
      <c r="P3" s="198"/>
      <c r="Q3" s="198"/>
      <c r="R3" s="198"/>
      <c r="S3" s="198"/>
      <c r="T3" s="198"/>
      <c r="U3" s="198"/>
      <c r="V3" s="198"/>
      <c r="W3" s="198"/>
      <c r="X3" s="198"/>
      <c r="Y3" s="198"/>
      <c r="Z3" s="198"/>
    </row>
    <row r="4" spans="1:26" ht="16.5" customHeight="1" thickBot="1">
      <c r="A4" s="198"/>
      <c r="B4" s="198"/>
      <c r="C4" s="198"/>
      <c r="D4" s="198"/>
      <c r="E4" s="198"/>
      <c r="F4" s="695" t="s">
        <v>602</v>
      </c>
      <c r="G4" s="745"/>
      <c r="H4" s="198"/>
      <c r="I4" s="198"/>
      <c r="J4" s="198"/>
      <c r="K4" s="198"/>
      <c r="L4" s="198"/>
      <c r="M4" s="198"/>
      <c r="N4" s="198"/>
      <c r="O4" s="198"/>
      <c r="P4" s="198"/>
      <c r="Q4" s="198"/>
      <c r="R4" s="198"/>
      <c r="S4" s="198"/>
      <c r="T4" s="198"/>
      <c r="U4" s="198"/>
      <c r="V4" s="198"/>
      <c r="W4" s="198"/>
      <c r="X4" s="198"/>
      <c r="Y4" s="198"/>
      <c r="Z4" s="198"/>
    </row>
    <row r="5" spans="1:26" ht="69.75" customHeight="1" thickTop="1">
      <c r="A5" s="210" t="s">
        <v>575</v>
      </c>
      <c r="B5" s="211" t="s">
        <v>603</v>
      </c>
      <c r="C5" s="212" t="s">
        <v>604</v>
      </c>
      <c r="D5" s="212" t="s">
        <v>605</v>
      </c>
      <c r="E5" s="212" t="s">
        <v>606</v>
      </c>
      <c r="F5" s="212" t="s">
        <v>470</v>
      </c>
      <c r="G5" s="213" t="s">
        <v>13</v>
      </c>
      <c r="H5" s="189"/>
      <c r="I5" s="189"/>
      <c r="J5" s="189"/>
      <c r="K5" s="189"/>
      <c r="L5" s="189"/>
      <c r="M5" s="189"/>
      <c r="N5" s="189"/>
      <c r="O5" s="189"/>
      <c r="P5" s="189"/>
      <c r="Q5" s="189"/>
      <c r="R5" s="189"/>
      <c r="S5" s="189"/>
      <c r="T5" s="189"/>
      <c r="U5" s="189"/>
      <c r="V5" s="189"/>
      <c r="W5" s="189"/>
      <c r="X5" s="189"/>
      <c r="Y5" s="189"/>
      <c r="Z5" s="189"/>
    </row>
    <row r="6" spans="1:26" ht="34.5" customHeight="1">
      <c r="A6" s="547" t="s">
        <v>25</v>
      </c>
      <c r="B6" s="200" t="s">
        <v>607</v>
      </c>
      <c r="C6" s="201"/>
      <c r="D6" s="202"/>
      <c r="E6" s="202"/>
      <c r="F6" s="201"/>
      <c r="G6" s="548"/>
      <c r="H6" s="203"/>
      <c r="I6" s="203"/>
      <c r="J6" s="203"/>
      <c r="K6" s="203"/>
      <c r="L6" s="203"/>
      <c r="M6" s="203"/>
      <c r="N6" s="203"/>
      <c r="O6" s="203"/>
      <c r="P6" s="203"/>
      <c r="Q6" s="203"/>
      <c r="R6" s="203"/>
      <c r="S6" s="203"/>
      <c r="T6" s="203"/>
      <c r="U6" s="203"/>
      <c r="V6" s="203"/>
      <c r="W6" s="203"/>
      <c r="X6" s="203"/>
      <c r="Y6" s="203"/>
      <c r="Z6" s="203"/>
    </row>
    <row r="7" spans="1:26" ht="31.5">
      <c r="A7" s="549">
        <v>43831</v>
      </c>
      <c r="B7" s="206" t="s">
        <v>608</v>
      </c>
      <c r="C7" s="204"/>
      <c r="D7" s="202"/>
      <c r="E7" s="202"/>
      <c r="F7" s="331"/>
      <c r="G7" s="550"/>
      <c r="H7" s="198"/>
      <c r="I7" s="198"/>
      <c r="J7" s="198"/>
      <c r="K7" s="198"/>
      <c r="L7" s="198"/>
      <c r="M7" s="198"/>
      <c r="N7" s="198"/>
      <c r="O7" s="198"/>
      <c r="P7" s="198"/>
      <c r="Q7" s="198"/>
      <c r="R7" s="198"/>
      <c r="S7" s="198"/>
      <c r="T7" s="198"/>
      <c r="U7" s="198"/>
      <c r="V7" s="198"/>
      <c r="W7" s="198"/>
      <c r="X7" s="198"/>
      <c r="Y7" s="198"/>
      <c r="Z7" s="198"/>
    </row>
    <row r="8" spans="1:26" ht="15.75" customHeight="1">
      <c r="A8" s="551"/>
      <c r="B8" s="204" t="s">
        <v>609</v>
      </c>
      <c r="C8" s="205">
        <v>650</v>
      </c>
      <c r="D8" s="205">
        <v>1800</v>
      </c>
      <c r="E8" s="202"/>
      <c r="F8" s="205">
        <f t="shared" ref="F8:F9" si="0">C8*D8</f>
        <v>1170000</v>
      </c>
      <c r="G8" s="550"/>
      <c r="H8" s="198"/>
      <c r="I8" s="198"/>
      <c r="J8" s="198"/>
      <c r="K8" s="198"/>
      <c r="L8" s="198"/>
      <c r="M8" s="198"/>
      <c r="N8" s="198"/>
      <c r="O8" s="198"/>
      <c r="P8" s="198"/>
      <c r="Q8" s="198"/>
      <c r="R8" s="198"/>
      <c r="S8" s="198"/>
      <c r="T8" s="198"/>
      <c r="U8" s="198"/>
      <c r="V8" s="198"/>
      <c r="W8" s="198"/>
      <c r="X8" s="198"/>
      <c r="Y8" s="198"/>
      <c r="Z8" s="198"/>
    </row>
    <row r="9" spans="1:26" ht="15.75" customHeight="1">
      <c r="A9" s="551"/>
      <c r="B9" s="204" t="s">
        <v>610</v>
      </c>
      <c r="C9" s="205">
        <v>3200</v>
      </c>
      <c r="D9" s="205">
        <v>1800</v>
      </c>
      <c r="E9" s="202"/>
      <c r="F9" s="205">
        <f t="shared" si="0"/>
        <v>5760000</v>
      </c>
      <c r="G9" s="550"/>
      <c r="H9" s="198"/>
      <c r="I9" s="198"/>
      <c r="J9" s="198"/>
      <c r="K9" s="198"/>
      <c r="L9" s="198"/>
      <c r="M9" s="198"/>
      <c r="N9" s="198"/>
      <c r="O9" s="198"/>
      <c r="P9" s="198"/>
      <c r="Q9" s="198"/>
      <c r="R9" s="198"/>
      <c r="S9" s="198"/>
      <c r="T9" s="198"/>
      <c r="U9" s="198"/>
      <c r="V9" s="198"/>
      <c r="W9" s="198"/>
      <c r="X9" s="198"/>
      <c r="Y9" s="198"/>
      <c r="Z9" s="198"/>
    </row>
    <row r="10" spans="1:26" ht="15.75" customHeight="1">
      <c r="A10" s="551"/>
      <c r="B10" s="204" t="s">
        <v>611</v>
      </c>
      <c r="C10" s="205">
        <v>2800</v>
      </c>
      <c r="D10" s="205">
        <v>1500</v>
      </c>
      <c r="E10" s="202">
        <v>500</v>
      </c>
      <c r="F10" s="205">
        <f t="shared" ref="F10:F12" si="1">E10*D10+C10*E10</f>
        <v>2150000</v>
      </c>
      <c r="G10" s="550"/>
      <c r="H10" s="198"/>
      <c r="I10" s="198"/>
      <c r="J10" s="198"/>
      <c r="K10" s="198"/>
      <c r="L10" s="198"/>
      <c r="M10" s="198"/>
      <c r="N10" s="198"/>
      <c r="O10" s="198"/>
      <c r="P10" s="198"/>
      <c r="Q10" s="198"/>
      <c r="R10" s="198"/>
      <c r="S10" s="198"/>
      <c r="T10" s="198"/>
      <c r="U10" s="198"/>
      <c r="V10" s="198"/>
      <c r="W10" s="198"/>
      <c r="X10" s="198"/>
      <c r="Y10" s="198"/>
      <c r="Z10" s="198"/>
    </row>
    <row r="11" spans="1:26" ht="15.75" customHeight="1">
      <c r="A11" s="551"/>
      <c r="B11" s="204" t="s">
        <v>612</v>
      </c>
      <c r="C11" s="205">
        <v>1200</v>
      </c>
      <c r="D11" s="205">
        <v>3000</v>
      </c>
      <c r="E11" s="202">
        <v>500</v>
      </c>
      <c r="F11" s="205">
        <f t="shared" si="1"/>
        <v>2100000</v>
      </c>
      <c r="G11" s="550"/>
      <c r="H11" s="198"/>
      <c r="I11" s="198"/>
      <c r="J11" s="198"/>
      <c r="K11" s="198"/>
      <c r="L11" s="198"/>
      <c r="M11" s="198"/>
      <c r="N11" s="198"/>
      <c r="O11" s="198"/>
      <c r="P11" s="198"/>
      <c r="Q11" s="198"/>
      <c r="R11" s="198"/>
      <c r="S11" s="198"/>
      <c r="T11" s="198"/>
      <c r="U11" s="198"/>
      <c r="V11" s="198"/>
      <c r="W11" s="198"/>
      <c r="X11" s="198"/>
      <c r="Y11" s="198"/>
      <c r="Z11" s="198"/>
    </row>
    <row r="12" spans="1:26" ht="15.75" customHeight="1">
      <c r="A12" s="551"/>
      <c r="B12" s="204" t="s">
        <v>613</v>
      </c>
      <c r="C12" s="205">
        <v>500</v>
      </c>
      <c r="D12" s="205">
        <v>3000</v>
      </c>
      <c r="E12" s="202">
        <v>500</v>
      </c>
      <c r="F12" s="205">
        <f t="shared" si="1"/>
        <v>1750000</v>
      </c>
      <c r="G12" s="550"/>
      <c r="H12" s="198"/>
      <c r="I12" s="198"/>
      <c r="J12" s="198"/>
      <c r="K12" s="198"/>
      <c r="L12" s="198"/>
      <c r="M12" s="198"/>
      <c r="N12" s="198"/>
      <c r="O12" s="198"/>
      <c r="P12" s="198"/>
      <c r="Q12" s="198"/>
      <c r="R12" s="198"/>
      <c r="S12" s="198"/>
      <c r="T12" s="198"/>
      <c r="U12" s="198"/>
      <c r="V12" s="198"/>
      <c r="W12" s="198"/>
      <c r="X12" s="198"/>
      <c r="Y12" s="198"/>
      <c r="Z12" s="198"/>
    </row>
    <row r="13" spans="1:26" ht="16.5" customHeight="1">
      <c r="A13" s="547" t="s">
        <v>38</v>
      </c>
      <c r="B13" s="206" t="s">
        <v>614</v>
      </c>
      <c r="C13" s="206"/>
      <c r="D13" s="192"/>
      <c r="E13" s="192"/>
      <c r="F13" s="204"/>
      <c r="G13" s="550"/>
      <c r="H13" s="198"/>
      <c r="I13" s="198"/>
      <c r="J13" s="198"/>
      <c r="K13" s="198"/>
      <c r="L13" s="198"/>
      <c r="M13" s="198"/>
      <c r="N13" s="198"/>
      <c r="O13" s="198"/>
      <c r="P13" s="198"/>
      <c r="Q13" s="198"/>
      <c r="R13" s="198"/>
      <c r="S13" s="198"/>
      <c r="T13" s="198"/>
      <c r="U13" s="198"/>
      <c r="V13" s="198"/>
      <c r="W13" s="198"/>
      <c r="X13" s="198"/>
      <c r="Y13" s="198"/>
      <c r="Z13" s="198"/>
    </row>
    <row r="14" spans="1:26" ht="15.75" customHeight="1">
      <c r="A14" s="547" t="s">
        <v>46</v>
      </c>
      <c r="B14" s="201" t="s">
        <v>615</v>
      </c>
      <c r="C14" s="207"/>
      <c r="D14" s="192"/>
      <c r="E14" s="192"/>
      <c r="F14" s="204"/>
      <c r="G14" s="550"/>
      <c r="H14" s="198"/>
      <c r="I14" s="198"/>
      <c r="J14" s="198"/>
      <c r="K14" s="198"/>
      <c r="L14" s="198"/>
      <c r="M14" s="198"/>
      <c r="N14" s="198"/>
      <c r="O14" s="198"/>
      <c r="P14" s="198"/>
      <c r="Q14" s="198"/>
      <c r="R14" s="198"/>
      <c r="S14" s="198"/>
      <c r="T14" s="198"/>
      <c r="U14" s="198"/>
      <c r="V14" s="198"/>
      <c r="W14" s="198"/>
      <c r="X14" s="198"/>
      <c r="Y14" s="198"/>
      <c r="Z14" s="198"/>
    </row>
    <row r="15" spans="1:26" ht="15.75" customHeight="1">
      <c r="A15" s="552" t="s">
        <v>54</v>
      </c>
      <c r="B15" s="204" t="s">
        <v>74</v>
      </c>
      <c r="C15" s="204"/>
      <c r="D15" s="202"/>
      <c r="E15" s="202"/>
      <c r="F15" s="204"/>
      <c r="G15" s="550"/>
      <c r="H15" s="198"/>
      <c r="I15" s="198"/>
      <c r="J15" s="198"/>
      <c r="K15" s="198"/>
      <c r="L15" s="198"/>
      <c r="M15" s="198"/>
      <c r="N15" s="198"/>
      <c r="O15" s="198"/>
      <c r="P15" s="198"/>
      <c r="Q15" s="198"/>
      <c r="R15" s="198"/>
      <c r="S15" s="198"/>
      <c r="T15" s="198"/>
      <c r="U15" s="198"/>
      <c r="V15" s="198"/>
      <c r="W15" s="198"/>
      <c r="X15" s="198"/>
      <c r="Y15" s="198"/>
      <c r="Z15" s="198"/>
    </row>
    <row r="16" spans="1:26" ht="36" customHeight="1">
      <c r="A16" s="552"/>
      <c r="B16" s="207" t="s">
        <v>616</v>
      </c>
      <c r="C16" s="205">
        <v>1180</v>
      </c>
      <c r="D16" s="205">
        <v>2500</v>
      </c>
      <c r="E16" s="205"/>
      <c r="F16" s="205">
        <f>C16*D16</f>
        <v>2950000</v>
      </c>
      <c r="G16" s="550"/>
      <c r="H16" s="198"/>
      <c r="I16" s="198"/>
      <c r="J16" s="198"/>
      <c r="K16" s="198"/>
      <c r="L16" s="198"/>
      <c r="M16" s="198"/>
      <c r="N16" s="198"/>
      <c r="O16" s="198"/>
      <c r="P16" s="198"/>
      <c r="Q16" s="198"/>
      <c r="R16" s="198"/>
      <c r="S16" s="198"/>
      <c r="T16" s="198"/>
      <c r="U16" s="198"/>
      <c r="V16" s="198"/>
      <c r="W16" s="198"/>
      <c r="X16" s="198"/>
      <c r="Y16" s="198"/>
      <c r="Z16" s="198"/>
    </row>
    <row r="17" spans="1:26" ht="36" customHeight="1">
      <c r="A17" s="547"/>
      <c r="B17" s="207" t="s">
        <v>617</v>
      </c>
      <c r="C17" s="207">
        <v>570</v>
      </c>
      <c r="D17" s="205">
        <v>12000</v>
      </c>
      <c r="E17" s="205"/>
      <c r="F17" s="205">
        <f t="shared" ref="F17:F18" si="2">D17*C17</f>
        <v>6840000</v>
      </c>
      <c r="G17" s="550"/>
      <c r="H17" s="198"/>
      <c r="I17" s="198"/>
      <c r="J17" s="198"/>
      <c r="K17" s="198"/>
      <c r="L17" s="198"/>
      <c r="M17" s="198"/>
      <c r="N17" s="198"/>
      <c r="O17" s="198"/>
      <c r="P17" s="198"/>
      <c r="Q17" s="198"/>
      <c r="R17" s="198"/>
      <c r="S17" s="198"/>
      <c r="T17" s="198"/>
      <c r="U17" s="198"/>
      <c r="V17" s="198"/>
      <c r="W17" s="198"/>
      <c r="X17" s="198"/>
      <c r="Y17" s="198"/>
      <c r="Z17" s="198"/>
    </row>
    <row r="18" spans="1:26" ht="36" customHeight="1">
      <c r="A18" s="552"/>
      <c r="B18" s="207" t="s">
        <v>618</v>
      </c>
      <c r="C18" s="207">
        <v>190</v>
      </c>
      <c r="D18" s="205">
        <v>16000</v>
      </c>
      <c r="E18" s="205"/>
      <c r="F18" s="205">
        <f t="shared" si="2"/>
        <v>3040000</v>
      </c>
      <c r="G18" s="550"/>
      <c r="H18" s="198"/>
      <c r="I18" s="198"/>
      <c r="J18" s="198"/>
      <c r="K18" s="198"/>
      <c r="L18" s="198"/>
      <c r="M18" s="198"/>
      <c r="N18" s="198"/>
      <c r="O18" s="198"/>
      <c r="P18" s="198"/>
      <c r="Q18" s="198"/>
      <c r="R18" s="198"/>
      <c r="S18" s="198"/>
      <c r="T18" s="198"/>
      <c r="U18" s="198"/>
      <c r="V18" s="198"/>
      <c r="W18" s="198"/>
      <c r="X18" s="198"/>
      <c r="Y18" s="198"/>
      <c r="Z18" s="198"/>
    </row>
    <row r="19" spans="1:26" ht="16.5" customHeight="1" thickBot="1">
      <c r="A19" s="553"/>
      <c r="B19" s="554" t="s">
        <v>619</v>
      </c>
      <c r="C19" s="555"/>
      <c r="D19" s="554"/>
      <c r="E19" s="554"/>
      <c r="F19" s="556">
        <f>SUM(F6:F18)</f>
        <v>25760000</v>
      </c>
      <c r="G19" s="429"/>
      <c r="H19" s="198"/>
      <c r="I19" s="198"/>
      <c r="J19" s="198"/>
      <c r="K19" s="198"/>
      <c r="L19" s="198"/>
      <c r="M19" s="198"/>
      <c r="N19" s="198"/>
      <c r="O19" s="198"/>
      <c r="P19" s="198"/>
      <c r="Q19" s="198"/>
      <c r="R19" s="198"/>
      <c r="S19" s="198"/>
      <c r="T19" s="198"/>
      <c r="U19" s="198"/>
      <c r="V19" s="198"/>
      <c r="W19" s="198"/>
      <c r="X19" s="198"/>
      <c r="Y19" s="198"/>
      <c r="Z19" s="198"/>
    </row>
    <row r="20" spans="1:26" ht="15.75" customHeight="1" thickTop="1">
      <c r="A20" s="208"/>
      <c r="B20" s="208"/>
      <c r="C20" s="208"/>
      <c r="D20" s="647" t="s">
        <v>316</v>
      </c>
      <c r="E20" s="707"/>
      <c r="F20" s="707"/>
      <c r="G20" s="208"/>
      <c r="H20" s="208"/>
      <c r="I20" s="208"/>
      <c r="J20" s="208"/>
      <c r="K20" s="208"/>
      <c r="L20" s="208"/>
      <c r="M20" s="208"/>
      <c r="N20" s="208"/>
      <c r="O20" s="208"/>
      <c r="P20" s="208"/>
      <c r="Q20" s="208"/>
      <c r="R20" s="208"/>
      <c r="S20" s="208"/>
      <c r="T20" s="208"/>
      <c r="U20" s="208"/>
      <c r="V20" s="208"/>
      <c r="W20" s="208"/>
      <c r="X20" s="208"/>
      <c r="Y20" s="208"/>
      <c r="Z20" s="208"/>
    </row>
    <row r="21" spans="1:26" ht="15.75" customHeight="1">
      <c r="A21" s="198"/>
      <c r="B21" s="631"/>
      <c r="C21" s="745"/>
      <c r="D21" s="745"/>
      <c r="E21" s="679" t="s">
        <v>78</v>
      </c>
      <c r="F21" s="745"/>
      <c r="G21" s="198"/>
      <c r="H21" s="198"/>
      <c r="I21" s="198"/>
      <c r="J21" s="198"/>
      <c r="K21" s="198"/>
      <c r="L21" s="198"/>
      <c r="M21" s="198"/>
      <c r="N21" s="198"/>
      <c r="O21" s="198"/>
      <c r="P21" s="198"/>
      <c r="Q21" s="198"/>
      <c r="R21" s="198"/>
      <c r="S21" s="198"/>
      <c r="T21" s="198"/>
      <c r="U21" s="198"/>
      <c r="V21" s="198"/>
      <c r="W21" s="198"/>
      <c r="X21" s="198"/>
      <c r="Y21" s="198"/>
      <c r="Z21" s="198"/>
    </row>
    <row r="22" spans="1:26" ht="57.75" customHeight="1">
      <c r="A22" s="188"/>
      <c r="B22" s="188"/>
      <c r="C22" s="188"/>
      <c r="D22" s="188"/>
      <c r="E22" s="676" t="s">
        <v>79</v>
      </c>
      <c r="F22" s="745"/>
      <c r="G22" s="198"/>
      <c r="H22" s="198"/>
      <c r="I22" s="198"/>
      <c r="J22" s="198"/>
      <c r="K22" s="198"/>
      <c r="L22" s="198"/>
      <c r="M22" s="198"/>
      <c r="N22" s="198"/>
      <c r="O22" s="198"/>
      <c r="P22" s="198"/>
      <c r="Q22" s="198"/>
      <c r="R22" s="198"/>
      <c r="S22" s="198"/>
      <c r="T22" s="198"/>
      <c r="U22" s="198"/>
      <c r="V22" s="198"/>
      <c r="W22" s="198"/>
      <c r="X22" s="198"/>
      <c r="Y22" s="198"/>
      <c r="Z22" s="198"/>
    </row>
    <row r="23" spans="1:26" ht="15.75" customHeight="1">
      <c r="A23" s="678" t="s">
        <v>620</v>
      </c>
      <c r="B23" s="678"/>
      <c r="C23" s="678"/>
      <c r="D23" s="678"/>
      <c r="E23" s="678"/>
      <c r="F23" s="678"/>
      <c r="G23" s="678"/>
      <c r="H23" s="198"/>
      <c r="I23" s="198"/>
      <c r="J23" s="198"/>
      <c r="K23" s="198"/>
      <c r="L23" s="198"/>
      <c r="M23" s="198"/>
      <c r="N23" s="198"/>
      <c r="O23" s="198"/>
      <c r="P23" s="198"/>
      <c r="Q23" s="198"/>
      <c r="R23" s="198"/>
      <c r="S23" s="198"/>
      <c r="T23" s="198"/>
      <c r="U23" s="198"/>
      <c r="V23" s="198"/>
      <c r="W23" s="198"/>
      <c r="X23" s="198"/>
      <c r="Y23" s="198"/>
      <c r="Z23" s="198"/>
    </row>
    <row r="24" spans="1:26" s="198" customFormat="1" ht="15.75" customHeight="1">
      <c r="A24" s="678" t="s">
        <v>621</v>
      </c>
      <c r="B24" s="678"/>
      <c r="C24" s="678"/>
      <c r="D24" s="678"/>
      <c r="E24" s="678"/>
      <c r="F24" s="678"/>
      <c r="G24" s="678"/>
    </row>
    <row r="25" spans="1:26" ht="15.75" customHeight="1">
      <c r="A25" s="198"/>
      <c r="B25" s="198"/>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row>
    <row r="26" spans="1:26" ht="15.75" customHeight="1">
      <c r="A26" s="198"/>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row>
    <row r="27" spans="1:26" ht="15.75" customHeight="1">
      <c r="A27" s="198"/>
      <c r="B27" s="198"/>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row>
    <row r="28" spans="1:26" ht="15.75" customHeight="1">
      <c r="A28" s="198"/>
      <c r="B28" s="198"/>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row>
    <row r="29" spans="1:26" ht="15.75" customHeight="1">
      <c r="A29" s="198"/>
      <c r="B29" s="198"/>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row>
    <row r="30" spans="1:26" ht="15.75" customHeight="1">
      <c r="A30" s="198"/>
      <c r="B30" s="198"/>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row>
    <row r="31" spans="1:26" ht="15.75" customHeight="1">
      <c r="A31" s="198"/>
      <c r="B31" s="198"/>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row>
    <row r="32" spans="1:26" ht="15.75" customHeight="1">
      <c r="A32" s="198"/>
      <c r="B32" s="198"/>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row>
    <row r="33" spans="1:26" ht="15.75" customHeight="1">
      <c r="A33" s="198"/>
      <c r="B33" s="198"/>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row>
    <row r="34" spans="1:26" ht="15.75" customHeight="1">
      <c r="A34" s="198"/>
      <c r="B34" s="198"/>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row>
    <row r="35" spans="1:26" ht="15.75" customHeight="1">
      <c r="A35" s="198"/>
      <c r="B35" s="198"/>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row>
    <row r="36" spans="1:26" ht="15.75" customHeight="1">
      <c r="A36" s="198"/>
      <c r="B36" s="198"/>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row>
    <row r="37" spans="1:26" ht="15.75" customHeight="1">
      <c r="A37" s="198"/>
      <c r="B37" s="198"/>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row>
    <row r="38" spans="1:26" ht="15.75" customHeight="1">
      <c r="A38" s="198"/>
      <c r="B38" s="198"/>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row>
    <row r="39" spans="1:26" ht="15.75" customHeight="1">
      <c r="A39" s="198"/>
      <c r="B39" s="198"/>
      <c r="C39" s="198"/>
      <c r="D39" s="198"/>
      <c r="E39" s="198"/>
      <c r="F39" s="198"/>
      <c r="G39" s="198"/>
      <c r="H39" s="198"/>
      <c r="I39" s="198"/>
      <c r="J39" s="198"/>
      <c r="K39" s="198"/>
      <c r="L39" s="198"/>
      <c r="M39" s="198"/>
      <c r="N39" s="198"/>
      <c r="O39" s="198"/>
      <c r="P39" s="198"/>
      <c r="Q39" s="198"/>
      <c r="R39" s="198"/>
      <c r="S39" s="198"/>
      <c r="T39" s="198"/>
      <c r="U39" s="198"/>
      <c r="V39" s="198"/>
      <c r="W39" s="198"/>
      <c r="X39" s="198"/>
      <c r="Y39" s="198"/>
      <c r="Z39" s="198"/>
    </row>
    <row r="40" spans="1:26" ht="15.75" customHeight="1">
      <c r="A40" s="198"/>
      <c r="B40" s="198"/>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row>
    <row r="41" spans="1:26" ht="15.75" customHeight="1">
      <c r="A41" s="198"/>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row>
    <row r="42" spans="1:26" ht="15.75" customHeight="1">
      <c r="A42" s="198"/>
      <c r="B42" s="198"/>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row>
    <row r="43" spans="1:26" ht="15.75" customHeight="1">
      <c r="A43" s="198"/>
      <c r="B43" s="198"/>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row>
    <row r="44" spans="1:26" ht="15.75" customHeight="1">
      <c r="A44" s="198"/>
      <c r="B44" s="198"/>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row>
    <row r="45" spans="1:26" ht="15.75" customHeight="1">
      <c r="A45" s="198"/>
      <c r="B45" s="198"/>
      <c r="C45" s="198"/>
      <c r="D45" s="198"/>
      <c r="E45" s="198"/>
      <c r="F45" s="198"/>
      <c r="G45" s="198"/>
      <c r="H45" s="198"/>
      <c r="I45" s="198"/>
      <c r="J45" s="198"/>
      <c r="K45" s="198"/>
      <c r="L45" s="198"/>
      <c r="M45" s="198"/>
      <c r="N45" s="198"/>
      <c r="O45" s="198"/>
      <c r="P45" s="198"/>
      <c r="Q45" s="198"/>
      <c r="R45" s="198"/>
      <c r="S45" s="198"/>
      <c r="T45" s="198"/>
      <c r="U45" s="198"/>
      <c r="V45" s="198"/>
      <c r="W45" s="198"/>
      <c r="X45" s="198"/>
      <c r="Y45" s="198"/>
      <c r="Z45" s="198"/>
    </row>
    <row r="46" spans="1:26" ht="15.75" customHeight="1">
      <c r="A46" s="198"/>
      <c r="B46" s="198"/>
      <c r="C46" s="198"/>
      <c r="D46" s="198"/>
      <c r="E46" s="198"/>
      <c r="F46" s="198"/>
      <c r="G46" s="198"/>
      <c r="H46" s="198"/>
      <c r="I46" s="198"/>
      <c r="J46" s="198"/>
      <c r="K46" s="198"/>
      <c r="L46" s="198"/>
      <c r="M46" s="198"/>
      <c r="N46" s="198"/>
      <c r="O46" s="198"/>
      <c r="P46" s="198"/>
      <c r="Q46" s="198"/>
      <c r="R46" s="198"/>
      <c r="S46" s="198"/>
      <c r="T46" s="198"/>
      <c r="U46" s="198"/>
      <c r="V46" s="198"/>
      <c r="W46" s="198"/>
      <c r="X46" s="198"/>
      <c r="Y46" s="198"/>
      <c r="Z46" s="198"/>
    </row>
    <row r="47" spans="1:26" ht="15.75" customHeight="1">
      <c r="A47" s="198"/>
      <c r="B47" s="198"/>
      <c r="C47" s="198"/>
      <c r="D47" s="198"/>
      <c r="E47" s="198"/>
      <c r="F47" s="198"/>
      <c r="G47" s="198"/>
      <c r="H47" s="198"/>
      <c r="I47" s="198"/>
      <c r="J47" s="198"/>
      <c r="K47" s="198"/>
      <c r="L47" s="198"/>
      <c r="M47" s="198"/>
      <c r="N47" s="198"/>
      <c r="O47" s="198"/>
      <c r="P47" s="198"/>
      <c r="Q47" s="198"/>
      <c r="R47" s="198"/>
      <c r="S47" s="198"/>
      <c r="T47" s="198"/>
      <c r="U47" s="198"/>
      <c r="V47" s="198"/>
      <c r="W47" s="198"/>
      <c r="X47" s="198"/>
      <c r="Y47" s="198"/>
      <c r="Z47" s="198"/>
    </row>
    <row r="48" spans="1:26" ht="15.75" customHeight="1">
      <c r="A48" s="198"/>
      <c r="B48" s="198"/>
      <c r="C48" s="198"/>
      <c r="D48" s="198"/>
      <c r="E48" s="198"/>
      <c r="F48" s="198"/>
      <c r="G48" s="198"/>
      <c r="H48" s="198"/>
      <c r="I48" s="198"/>
      <c r="J48" s="198"/>
      <c r="K48" s="198"/>
      <c r="L48" s="198"/>
      <c r="M48" s="198"/>
      <c r="N48" s="198"/>
      <c r="O48" s="198"/>
      <c r="P48" s="198"/>
      <c r="Q48" s="198"/>
      <c r="R48" s="198"/>
      <c r="S48" s="198"/>
      <c r="T48" s="198"/>
      <c r="U48" s="198"/>
      <c r="V48" s="198"/>
      <c r="W48" s="198"/>
      <c r="X48" s="198"/>
      <c r="Y48" s="198"/>
      <c r="Z48" s="198"/>
    </row>
    <row r="49" spans="1:26" ht="15.75" customHeight="1">
      <c r="A49" s="198"/>
      <c r="B49" s="198"/>
      <c r="C49" s="198"/>
      <c r="D49" s="198"/>
      <c r="E49" s="198"/>
      <c r="F49" s="198"/>
      <c r="G49" s="198"/>
      <c r="H49" s="198"/>
      <c r="I49" s="198"/>
      <c r="J49" s="198"/>
      <c r="K49" s="198"/>
      <c r="L49" s="198"/>
      <c r="M49" s="198"/>
      <c r="N49" s="198"/>
      <c r="O49" s="198"/>
      <c r="P49" s="198"/>
      <c r="Q49" s="198"/>
      <c r="R49" s="198"/>
      <c r="S49" s="198"/>
      <c r="T49" s="198"/>
      <c r="U49" s="198"/>
      <c r="V49" s="198"/>
      <c r="W49" s="198"/>
      <c r="X49" s="198"/>
      <c r="Y49" s="198"/>
      <c r="Z49" s="198"/>
    </row>
    <row r="50" spans="1:26" ht="15.75" customHeight="1">
      <c r="A50" s="198"/>
      <c r="B50" s="198"/>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row>
    <row r="51" spans="1:26" ht="15.75" customHeight="1">
      <c r="A51" s="198"/>
      <c r="B51" s="198"/>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row>
    <row r="52" spans="1:26" ht="15.75" customHeight="1">
      <c r="A52" s="198"/>
      <c r="B52" s="198"/>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row>
    <row r="53" spans="1:26" ht="15.75" customHeight="1">
      <c r="A53" s="198"/>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row>
    <row r="54" spans="1:26" ht="15.75" customHeight="1">
      <c r="A54" s="198"/>
      <c r="B54" s="198"/>
      <c r="C54" s="198"/>
      <c r="D54" s="198"/>
      <c r="E54" s="198"/>
      <c r="F54" s="198"/>
      <c r="G54" s="198"/>
      <c r="H54" s="198"/>
      <c r="I54" s="198"/>
      <c r="J54" s="198"/>
      <c r="K54" s="198"/>
      <c r="L54" s="198"/>
      <c r="M54" s="198"/>
      <c r="N54" s="198"/>
      <c r="O54" s="198"/>
      <c r="P54" s="198"/>
      <c r="Q54" s="198"/>
      <c r="R54" s="198"/>
      <c r="S54" s="198"/>
      <c r="T54" s="198"/>
      <c r="U54" s="198"/>
      <c r="V54" s="198"/>
      <c r="W54" s="198"/>
      <c r="X54" s="198"/>
      <c r="Y54" s="198"/>
      <c r="Z54" s="198"/>
    </row>
    <row r="55" spans="1:26" ht="15.75" customHeight="1">
      <c r="A55" s="198"/>
      <c r="B55" s="198"/>
      <c r="C55" s="198"/>
      <c r="D55" s="198"/>
      <c r="E55" s="198"/>
      <c r="F55" s="198"/>
      <c r="G55" s="198"/>
      <c r="H55" s="198"/>
      <c r="I55" s="198"/>
      <c r="J55" s="198"/>
      <c r="K55" s="198"/>
      <c r="L55" s="198"/>
      <c r="M55" s="198"/>
      <c r="N55" s="198"/>
      <c r="O55" s="198"/>
      <c r="P55" s="198"/>
      <c r="Q55" s="198"/>
      <c r="R55" s="198"/>
      <c r="S55" s="198"/>
      <c r="T55" s="198"/>
      <c r="U55" s="198"/>
      <c r="V55" s="198"/>
      <c r="W55" s="198"/>
      <c r="X55" s="198"/>
      <c r="Y55" s="198"/>
      <c r="Z55" s="198"/>
    </row>
    <row r="56" spans="1:26" ht="15.75" customHeight="1">
      <c r="A56" s="198"/>
      <c r="B56" s="198"/>
      <c r="C56" s="198"/>
      <c r="D56" s="198"/>
      <c r="E56" s="198"/>
      <c r="F56" s="198"/>
      <c r="G56" s="198"/>
      <c r="H56" s="198"/>
      <c r="I56" s="198"/>
      <c r="J56" s="198"/>
      <c r="K56" s="198"/>
      <c r="L56" s="198"/>
      <c r="M56" s="198"/>
      <c r="N56" s="198"/>
      <c r="O56" s="198"/>
      <c r="P56" s="198"/>
      <c r="Q56" s="198"/>
      <c r="R56" s="198"/>
      <c r="S56" s="198"/>
      <c r="T56" s="198"/>
      <c r="U56" s="198"/>
      <c r="V56" s="198"/>
      <c r="W56" s="198"/>
      <c r="X56" s="198"/>
      <c r="Y56" s="198"/>
      <c r="Z56" s="198"/>
    </row>
    <row r="57" spans="1:26" ht="15.75" customHeight="1">
      <c r="A57" s="198"/>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row>
    <row r="58" spans="1:26" ht="15.75" customHeight="1">
      <c r="A58" s="198"/>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row>
    <row r="59" spans="1:26" ht="15.75" customHeight="1">
      <c r="A59" s="198"/>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row>
    <row r="60" spans="1:26" ht="15.75" customHeight="1">
      <c r="A60" s="198"/>
      <c r="B60" s="198"/>
      <c r="C60" s="198"/>
      <c r="D60" s="198"/>
      <c r="E60" s="198"/>
      <c r="F60" s="198"/>
      <c r="G60" s="198"/>
      <c r="H60" s="198"/>
      <c r="I60" s="198"/>
      <c r="J60" s="198"/>
      <c r="K60" s="198"/>
      <c r="L60" s="198"/>
      <c r="M60" s="198"/>
      <c r="N60" s="198"/>
      <c r="O60" s="198"/>
      <c r="P60" s="198"/>
      <c r="Q60" s="198"/>
      <c r="R60" s="198"/>
      <c r="S60" s="198"/>
      <c r="T60" s="198"/>
      <c r="U60" s="198"/>
      <c r="V60" s="198"/>
      <c r="W60" s="198"/>
      <c r="X60" s="198"/>
      <c r="Y60" s="198"/>
      <c r="Z60" s="198"/>
    </row>
    <row r="61" spans="1:26" ht="15.75" customHeight="1">
      <c r="A61" s="198"/>
      <c r="B61" s="198"/>
      <c r="C61" s="198"/>
      <c r="D61" s="198"/>
      <c r="E61" s="198"/>
      <c r="F61" s="198"/>
      <c r="G61" s="198"/>
      <c r="H61" s="198"/>
      <c r="I61" s="198"/>
      <c r="J61" s="198"/>
      <c r="K61" s="198"/>
      <c r="L61" s="198"/>
      <c r="M61" s="198"/>
      <c r="N61" s="198"/>
      <c r="O61" s="198"/>
      <c r="P61" s="198"/>
      <c r="Q61" s="198"/>
      <c r="R61" s="198"/>
      <c r="S61" s="198"/>
      <c r="T61" s="198"/>
      <c r="U61" s="198"/>
      <c r="V61" s="198"/>
      <c r="W61" s="198"/>
      <c r="X61" s="198"/>
      <c r="Y61" s="198"/>
      <c r="Z61" s="198"/>
    </row>
    <row r="62" spans="1:26" ht="15.75" customHeight="1">
      <c r="A62" s="198"/>
      <c r="B62" s="198"/>
      <c r="C62" s="198"/>
      <c r="D62" s="198"/>
      <c r="E62" s="198"/>
      <c r="F62" s="198"/>
      <c r="G62" s="198"/>
      <c r="H62" s="198"/>
      <c r="I62" s="198"/>
      <c r="J62" s="198"/>
      <c r="K62" s="198"/>
      <c r="L62" s="198"/>
      <c r="M62" s="198"/>
      <c r="N62" s="198"/>
      <c r="O62" s="198"/>
      <c r="P62" s="198"/>
      <c r="Q62" s="198"/>
      <c r="R62" s="198"/>
      <c r="S62" s="198"/>
      <c r="T62" s="198"/>
      <c r="U62" s="198"/>
      <c r="V62" s="198"/>
      <c r="W62" s="198"/>
      <c r="X62" s="198"/>
      <c r="Y62" s="198"/>
      <c r="Z62" s="198"/>
    </row>
    <row r="63" spans="1:26" ht="15.75" customHeight="1">
      <c r="A63" s="198"/>
      <c r="B63" s="198"/>
      <c r="C63" s="198"/>
      <c r="D63" s="198"/>
      <c r="E63" s="198"/>
      <c r="F63" s="198"/>
      <c r="G63" s="198"/>
      <c r="H63" s="198"/>
      <c r="I63" s="198"/>
      <c r="J63" s="198"/>
      <c r="K63" s="198"/>
      <c r="L63" s="198"/>
      <c r="M63" s="198"/>
      <c r="N63" s="198"/>
      <c r="O63" s="198"/>
      <c r="P63" s="198"/>
      <c r="Q63" s="198"/>
      <c r="R63" s="198"/>
      <c r="S63" s="198"/>
      <c r="T63" s="198"/>
      <c r="U63" s="198"/>
      <c r="V63" s="198"/>
      <c r="W63" s="198"/>
      <c r="X63" s="198"/>
      <c r="Y63" s="198"/>
      <c r="Z63" s="198"/>
    </row>
    <row r="64" spans="1:26" ht="15.75" customHeight="1">
      <c r="A64" s="198"/>
      <c r="B64" s="198"/>
      <c r="C64" s="198"/>
      <c r="D64" s="198"/>
      <c r="E64" s="198"/>
      <c r="F64" s="198"/>
      <c r="G64" s="198"/>
      <c r="H64" s="198"/>
      <c r="I64" s="198"/>
      <c r="J64" s="198"/>
      <c r="K64" s="198"/>
      <c r="L64" s="198"/>
      <c r="M64" s="198"/>
      <c r="N64" s="198"/>
      <c r="O64" s="198"/>
      <c r="P64" s="198"/>
      <c r="Q64" s="198"/>
      <c r="R64" s="198"/>
      <c r="S64" s="198"/>
      <c r="T64" s="198"/>
      <c r="U64" s="198"/>
      <c r="V64" s="198"/>
      <c r="W64" s="198"/>
      <c r="X64" s="198"/>
      <c r="Y64" s="198"/>
      <c r="Z64" s="198"/>
    </row>
    <row r="65" spans="1:26" ht="15.75" customHeight="1">
      <c r="A65" s="198"/>
      <c r="B65" s="198"/>
      <c r="C65" s="198"/>
      <c r="D65" s="198"/>
      <c r="E65" s="198"/>
      <c r="F65" s="198"/>
      <c r="G65" s="198"/>
      <c r="H65" s="198"/>
      <c r="I65" s="198"/>
      <c r="J65" s="198"/>
      <c r="K65" s="198"/>
      <c r="L65" s="198"/>
      <c r="M65" s="198"/>
      <c r="N65" s="198"/>
      <c r="O65" s="198"/>
      <c r="P65" s="198"/>
      <c r="Q65" s="198"/>
      <c r="R65" s="198"/>
      <c r="S65" s="198"/>
      <c r="T65" s="198"/>
      <c r="U65" s="198"/>
      <c r="V65" s="198"/>
      <c r="W65" s="198"/>
      <c r="X65" s="198"/>
      <c r="Y65" s="198"/>
      <c r="Z65" s="198"/>
    </row>
    <row r="66" spans="1:26" ht="15.75" customHeight="1">
      <c r="A66" s="198"/>
      <c r="B66" s="198"/>
      <c r="C66" s="198"/>
      <c r="D66" s="198"/>
      <c r="E66" s="198"/>
      <c r="F66" s="198"/>
      <c r="G66" s="198"/>
      <c r="H66" s="198"/>
      <c r="I66" s="198"/>
      <c r="J66" s="198"/>
      <c r="K66" s="198"/>
      <c r="L66" s="198"/>
      <c r="M66" s="198"/>
      <c r="N66" s="198"/>
      <c r="O66" s="198"/>
      <c r="P66" s="198"/>
      <c r="Q66" s="198"/>
      <c r="R66" s="198"/>
      <c r="S66" s="198"/>
      <c r="T66" s="198"/>
      <c r="U66" s="198"/>
      <c r="V66" s="198"/>
      <c r="W66" s="198"/>
      <c r="X66" s="198"/>
      <c r="Y66" s="198"/>
      <c r="Z66" s="198"/>
    </row>
    <row r="67" spans="1:26" ht="15.75" customHeight="1">
      <c r="A67" s="198"/>
      <c r="B67" s="198"/>
      <c r="C67" s="198"/>
      <c r="D67" s="198"/>
      <c r="E67" s="198"/>
      <c r="F67" s="198"/>
      <c r="G67" s="198"/>
      <c r="H67" s="198"/>
      <c r="I67" s="198"/>
      <c r="J67" s="198"/>
      <c r="K67" s="198"/>
      <c r="L67" s="198"/>
      <c r="M67" s="198"/>
      <c r="N67" s="198"/>
      <c r="O67" s="198"/>
      <c r="P67" s="198"/>
      <c r="Q67" s="198"/>
      <c r="R67" s="198"/>
      <c r="S67" s="198"/>
      <c r="T67" s="198"/>
      <c r="U67" s="198"/>
      <c r="V67" s="198"/>
      <c r="W67" s="198"/>
      <c r="X67" s="198"/>
      <c r="Y67" s="198"/>
      <c r="Z67" s="198"/>
    </row>
    <row r="68" spans="1:26" ht="15.75" customHeight="1">
      <c r="A68" s="198"/>
      <c r="B68" s="198"/>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row>
    <row r="69" spans="1:26" ht="15.75" customHeight="1">
      <c r="A69" s="198"/>
      <c r="B69" s="198"/>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row>
    <row r="70" spans="1:26" ht="15.75" customHeight="1">
      <c r="A70" s="198"/>
      <c r="B70" s="198"/>
      <c r="C70" s="198"/>
      <c r="D70" s="198"/>
      <c r="E70" s="198"/>
      <c r="F70" s="198"/>
      <c r="G70" s="198"/>
      <c r="H70" s="198"/>
      <c r="I70" s="198"/>
      <c r="J70" s="198"/>
      <c r="K70" s="198"/>
      <c r="L70" s="198"/>
      <c r="M70" s="198"/>
      <c r="N70" s="198"/>
      <c r="O70" s="198"/>
      <c r="P70" s="198"/>
      <c r="Q70" s="198"/>
      <c r="R70" s="198"/>
      <c r="S70" s="198"/>
      <c r="T70" s="198"/>
      <c r="U70" s="198"/>
      <c r="V70" s="198"/>
      <c r="W70" s="198"/>
      <c r="X70" s="198"/>
      <c r="Y70" s="198"/>
      <c r="Z70" s="198"/>
    </row>
    <row r="71" spans="1:26" ht="15.75" customHeight="1">
      <c r="A71" s="198"/>
      <c r="B71" s="198"/>
      <c r="C71" s="198"/>
      <c r="D71" s="198"/>
      <c r="E71" s="198"/>
      <c r="F71" s="198"/>
      <c r="G71" s="198"/>
      <c r="H71" s="198"/>
      <c r="I71" s="198"/>
      <c r="J71" s="198"/>
      <c r="K71" s="198"/>
      <c r="L71" s="198"/>
      <c r="M71" s="198"/>
      <c r="N71" s="198"/>
      <c r="O71" s="198"/>
      <c r="P71" s="198"/>
      <c r="Q71" s="198"/>
      <c r="R71" s="198"/>
      <c r="S71" s="198"/>
      <c r="T71" s="198"/>
      <c r="U71" s="198"/>
      <c r="V71" s="198"/>
      <c r="W71" s="198"/>
      <c r="X71" s="198"/>
      <c r="Y71" s="198"/>
      <c r="Z71" s="198"/>
    </row>
    <row r="72" spans="1:26" ht="15.75" customHeight="1">
      <c r="A72" s="198"/>
      <c r="B72" s="198"/>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8"/>
    </row>
    <row r="73" spans="1:26" ht="15.75" customHeight="1">
      <c r="A73" s="198"/>
      <c r="B73" s="198"/>
      <c r="C73" s="198"/>
      <c r="D73" s="198"/>
      <c r="E73" s="198"/>
      <c r="F73" s="198"/>
      <c r="G73" s="198"/>
      <c r="H73" s="198"/>
      <c r="I73" s="198"/>
      <c r="J73" s="198"/>
      <c r="K73" s="198"/>
      <c r="L73" s="198"/>
      <c r="M73" s="198"/>
      <c r="N73" s="198"/>
      <c r="O73" s="198"/>
      <c r="P73" s="198"/>
      <c r="Q73" s="198"/>
      <c r="R73" s="198"/>
      <c r="S73" s="198"/>
      <c r="T73" s="198"/>
      <c r="U73" s="198"/>
      <c r="V73" s="198"/>
      <c r="W73" s="198"/>
      <c r="X73" s="198"/>
      <c r="Y73" s="198"/>
      <c r="Z73" s="198"/>
    </row>
    <row r="74" spans="1:26" ht="15.75" customHeight="1">
      <c r="A74" s="198"/>
      <c r="B74" s="198"/>
      <c r="C74" s="198"/>
      <c r="D74" s="198"/>
      <c r="E74" s="198"/>
      <c r="F74" s="198"/>
      <c r="G74" s="198"/>
      <c r="H74" s="198"/>
      <c r="I74" s="198"/>
      <c r="J74" s="198"/>
      <c r="K74" s="198"/>
      <c r="L74" s="198"/>
      <c r="M74" s="198"/>
      <c r="N74" s="198"/>
      <c r="O74" s="198"/>
      <c r="P74" s="198"/>
      <c r="Q74" s="198"/>
      <c r="R74" s="198"/>
      <c r="S74" s="198"/>
      <c r="T74" s="198"/>
      <c r="U74" s="198"/>
      <c r="V74" s="198"/>
      <c r="W74" s="198"/>
      <c r="X74" s="198"/>
      <c r="Y74" s="198"/>
      <c r="Z74" s="198"/>
    </row>
    <row r="75" spans="1:26" ht="15.75" customHeight="1">
      <c r="A75" s="198"/>
      <c r="B75" s="198"/>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8"/>
    </row>
    <row r="76" spans="1:26" ht="15.75" customHeight="1">
      <c r="A76" s="198"/>
      <c r="B76" s="198"/>
      <c r="C76" s="198"/>
      <c r="D76" s="198"/>
      <c r="E76" s="198"/>
      <c r="F76" s="198"/>
      <c r="G76" s="198"/>
      <c r="H76" s="198"/>
      <c r="I76" s="198"/>
      <c r="J76" s="198"/>
      <c r="K76" s="198"/>
      <c r="L76" s="198"/>
      <c r="M76" s="198"/>
      <c r="N76" s="198"/>
      <c r="O76" s="198"/>
      <c r="P76" s="198"/>
      <c r="Q76" s="198"/>
      <c r="R76" s="198"/>
      <c r="S76" s="198"/>
      <c r="T76" s="198"/>
      <c r="U76" s="198"/>
      <c r="V76" s="198"/>
      <c r="W76" s="198"/>
      <c r="X76" s="198"/>
      <c r="Y76" s="198"/>
      <c r="Z76" s="198"/>
    </row>
    <row r="77" spans="1:26" ht="15.75" customHeight="1">
      <c r="A77" s="198"/>
      <c r="B77" s="198"/>
      <c r="C77" s="198"/>
      <c r="D77" s="198"/>
      <c r="E77" s="198"/>
      <c r="F77" s="198"/>
      <c r="G77" s="198"/>
      <c r="H77" s="198"/>
      <c r="I77" s="198"/>
      <c r="J77" s="198"/>
      <c r="K77" s="198"/>
      <c r="L77" s="198"/>
      <c r="M77" s="198"/>
      <c r="N77" s="198"/>
      <c r="O77" s="198"/>
      <c r="P77" s="198"/>
      <c r="Q77" s="198"/>
      <c r="R77" s="198"/>
      <c r="S77" s="198"/>
      <c r="T77" s="198"/>
      <c r="U77" s="198"/>
      <c r="V77" s="198"/>
      <c r="W77" s="198"/>
      <c r="X77" s="198"/>
      <c r="Y77" s="198"/>
      <c r="Z77" s="198"/>
    </row>
    <row r="78" spans="1:26" ht="15.75" customHeight="1">
      <c r="A78" s="198"/>
      <c r="B78" s="198"/>
      <c r="C78" s="198"/>
      <c r="D78" s="198"/>
      <c r="E78" s="198"/>
      <c r="F78" s="198"/>
      <c r="G78" s="198"/>
      <c r="H78" s="198"/>
      <c r="I78" s="198"/>
      <c r="J78" s="198"/>
      <c r="K78" s="198"/>
      <c r="L78" s="198"/>
      <c r="M78" s="198"/>
      <c r="N78" s="198"/>
      <c r="O78" s="198"/>
      <c r="P78" s="198"/>
      <c r="Q78" s="198"/>
      <c r="R78" s="198"/>
      <c r="S78" s="198"/>
      <c r="T78" s="198"/>
      <c r="U78" s="198"/>
      <c r="V78" s="198"/>
      <c r="W78" s="198"/>
      <c r="X78" s="198"/>
      <c r="Y78" s="198"/>
      <c r="Z78" s="198"/>
    </row>
    <row r="79" spans="1:26" ht="15.75" customHeight="1">
      <c r="A79" s="198"/>
      <c r="B79" s="198"/>
      <c r="C79" s="198"/>
      <c r="D79" s="198"/>
      <c r="E79" s="198"/>
      <c r="F79" s="198"/>
      <c r="G79" s="198"/>
      <c r="H79" s="198"/>
      <c r="I79" s="198"/>
      <c r="J79" s="198"/>
      <c r="K79" s="198"/>
      <c r="L79" s="198"/>
      <c r="M79" s="198"/>
      <c r="N79" s="198"/>
      <c r="O79" s="198"/>
      <c r="P79" s="198"/>
      <c r="Q79" s="198"/>
      <c r="R79" s="198"/>
      <c r="S79" s="198"/>
      <c r="T79" s="198"/>
      <c r="U79" s="198"/>
      <c r="V79" s="198"/>
      <c r="W79" s="198"/>
      <c r="X79" s="198"/>
      <c r="Y79" s="198"/>
      <c r="Z79" s="198"/>
    </row>
    <row r="80" spans="1:26" ht="15.75" customHeight="1">
      <c r="A80" s="198"/>
      <c r="B80" s="198"/>
      <c r="C80" s="198"/>
      <c r="D80" s="198"/>
      <c r="E80" s="198"/>
      <c r="F80" s="198"/>
      <c r="G80" s="198"/>
      <c r="H80" s="198"/>
      <c r="I80" s="198"/>
      <c r="J80" s="198"/>
      <c r="K80" s="198"/>
      <c r="L80" s="198"/>
      <c r="M80" s="198"/>
      <c r="N80" s="198"/>
      <c r="O80" s="198"/>
      <c r="P80" s="198"/>
      <c r="Q80" s="198"/>
      <c r="R80" s="198"/>
      <c r="S80" s="198"/>
      <c r="T80" s="198"/>
      <c r="U80" s="198"/>
      <c r="V80" s="198"/>
      <c r="W80" s="198"/>
      <c r="X80" s="198"/>
      <c r="Y80" s="198"/>
      <c r="Z80" s="198"/>
    </row>
    <row r="81" spans="1:26" ht="15.75" customHeight="1">
      <c r="A81" s="198"/>
      <c r="B81" s="198"/>
      <c r="C81" s="198"/>
      <c r="D81" s="198"/>
      <c r="E81" s="198"/>
      <c r="F81" s="198"/>
      <c r="G81" s="198"/>
      <c r="H81" s="198"/>
      <c r="I81" s="198"/>
      <c r="J81" s="198"/>
      <c r="K81" s="198"/>
      <c r="L81" s="198"/>
      <c r="M81" s="198"/>
      <c r="N81" s="198"/>
      <c r="O81" s="198"/>
      <c r="P81" s="198"/>
      <c r="Q81" s="198"/>
      <c r="R81" s="198"/>
      <c r="S81" s="198"/>
      <c r="T81" s="198"/>
      <c r="U81" s="198"/>
      <c r="V81" s="198"/>
      <c r="W81" s="198"/>
      <c r="X81" s="198"/>
      <c r="Y81" s="198"/>
      <c r="Z81" s="198"/>
    </row>
    <row r="82" spans="1:26" ht="15.75" customHeight="1">
      <c r="A82" s="198"/>
      <c r="B82" s="198"/>
      <c r="C82" s="198"/>
      <c r="D82" s="198"/>
      <c r="E82" s="198"/>
      <c r="F82" s="198"/>
      <c r="G82" s="198"/>
      <c r="H82" s="198"/>
      <c r="I82" s="198"/>
      <c r="J82" s="198"/>
      <c r="K82" s="198"/>
      <c r="L82" s="198"/>
      <c r="M82" s="198"/>
      <c r="N82" s="198"/>
      <c r="O82" s="198"/>
      <c r="P82" s="198"/>
      <c r="Q82" s="198"/>
      <c r="R82" s="198"/>
      <c r="S82" s="198"/>
      <c r="T82" s="198"/>
      <c r="U82" s="198"/>
      <c r="V82" s="198"/>
      <c r="W82" s="198"/>
      <c r="X82" s="198"/>
      <c r="Y82" s="198"/>
      <c r="Z82" s="198"/>
    </row>
    <row r="83" spans="1:26" ht="15.75" customHeight="1">
      <c r="A83" s="198"/>
      <c r="B83" s="198"/>
      <c r="C83" s="198"/>
      <c r="D83" s="198"/>
      <c r="E83" s="198"/>
      <c r="F83" s="198"/>
      <c r="G83" s="198"/>
      <c r="H83" s="198"/>
      <c r="I83" s="198"/>
      <c r="J83" s="198"/>
      <c r="K83" s="198"/>
      <c r="L83" s="198"/>
      <c r="M83" s="198"/>
      <c r="N83" s="198"/>
      <c r="O83" s="198"/>
      <c r="P83" s="198"/>
      <c r="Q83" s="198"/>
      <c r="R83" s="198"/>
      <c r="S83" s="198"/>
      <c r="T83" s="198"/>
      <c r="U83" s="198"/>
      <c r="V83" s="198"/>
      <c r="W83" s="198"/>
      <c r="X83" s="198"/>
      <c r="Y83" s="198"/>
      <c r="Z83" s="198"/>
    </row>
    <row r="84" spans="1:26" ht="15.75" customHeight="1">
      <c r="A84" s="198"/>
      <c r="B84" s="198"/>
      <c r="C84" s="198"/>
      <c r="D84" s="198"/>
      <c r="E84" s="198"/>
      <c r="F84" s="198"/>
      <c r="G84" s="198"/>
      <c r="H84" s="198"/>
      <c r="I84" s="198"/>
      <c r="J84" s="198"/>
      <c r="K84" s="198"/>
      <c r="L84" s="198"/>
      <c r="M84" s="198"/>
      <c r="N84" s="198"/>
      <c r="O84" s="198"/>
      <c r="P84" s="198"/>
      <c r="Q84" s="198"/>
      <c r="R84" s="198"/>
      <c r="S84" s="198"/>
      <c r="T84" s="198"/>
      <c r="U84" s="198"/>
      <c r="V84" s="198"/>
      <c r="W84" s="198"/>
      <c r="X84" s="198"/>
      <c r="Y84" s="198"/>
      <c r="Z84" s="198"/>
    </row>
    <row r="85" spans="1:26" ht="15.75" customHeight="1">
      <c r="A85" s="198"/>
      <c r="B85" s="198"/>
      <c r="C85" s="198"/>
      <c r="D85" s="198"/>
      <c r="E85" s="198"/>
      <c r="F85" s="198"/>
      <c r="G85" s="198"/>
      <c r="H85" s="198"/>
      <c r="I85" s="198"/>
      <c r="J85" s="198"/>
      <c r="K85" s="198"/>
      <c r="L85" s="198"/>
      <c r="M85" s="198"/>
      <c r="N85" s="198"/>
      <c r="O85" s="198"/>
      <c r="P85" s="198"/>
      <c r="Q85" s="198"/>
      <c r="R85" s="198"/>
      <c r="S85" s="198"/>
      <c r="T85" s="198"/>
      <c r="U85" s="198"/>
      <c r="V85" s="198"/>
      <c r="W85" s="198"/>
      <c r="X85" s="198"/>
      <c r="Y85" s="198"/>
      <c r="Z85" s="198"/>
    </row>
    <row r="86" spans="1:26" ht="15.75" customHeight="1">
      <c r="A86" s="198"/>
      <c r="B86" s="198"/>
      <c r="C86" s="198"/>
      <c r="D86" s="198"/>
      <c r="E86" s="198"/>
      <c r="F86" s="198"/>
      <c r="G86" s="198"/>
      <c r="H86" s="198"/>
      <c r="I86" s="198"/>
      <c r="J86" s="198"/>
      <c r="K86" s="198"/>
      <c r="L86" s="198"/>
      <c r="M86" s="198"/>
      <c r="N86" s="198"/>
      <c r="O86" s="198"/>
      <c r="P86" s="198"/>
      <c r="Q86" s="198"/>
      <c r="R86" s="198"/>
      <c r="S86" s="198"/>
      <c r="T86" s="198"/>
      <c r="U86" s="198"/>
      <c r="V86" s="198"/>
      <c r="W86" s="198"/>
      <c r="X86" s="198"/>
      <c r="Y86" s="198"/>
      <c r="Z86" s="198"/>
    </row>
    <row r="87" spans="1:26" ht="15.75" customHeight="1">
      <c r="A87" s="198"/>
      <c r="B87" s="198"/>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row>
    <row r="88" spans="1:26" ht="15.75" customHeight="1">
      <c r="A88" s="198"/>
      <c r="B88" s="198"/>
      <c r="C88" s="198"/>
      <c r="D88" s="198"/>
      <c r="E88" s="198"/>
      <c r="F88" s="198"/>
      <c r="G88" s="198"/>
      <c r="H88" s="198"/>
      <c r="I88" s="198"/>
      <c r="J88" s="198"/>
      <c r="K88" s="198"/>
      <c r="L88" s="198"/>
      <c r="M88" s="198"/>
      <c r="N88" s="198"/>
      <c r="O88" s="198"/>
      <c r="P88" s="198"/>
      <c r="Q88" s="198"/>
      <c r="R88" s="198"/>
      <c r="S88" s="198"/>
      <c r="T88" s="198"/>
      <c r="U88" s="198"/>
      <c r="V88" s="198"/>
      <c r="W88" s="198"/>
      <c r="X88" s="198"/>
      <c r="Y88" s="198"/>
      <c r="Z88" s="198"/>
    </row>
    <row r="89" spans="1:26" ht="15.75" customHeight="1">
      <c r="A89" s="198"/>
      <c r="B89" s="198"/>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row>
    <row r="90" spans="1:26" ht="15.75" customHeight="1">
      <c r="A90" s="198"/>
      <c r="B90" s="198"/>
      <c r="C90" s="198"/>
      <c r="D90" s="198"/>
      <c r="E90" s="198"/>
      <c r="F90" s="198"/>
      <c r="G90" s="198"/>
      <c r="H90" s="198"/>
      <c r="I90" s="198"/>
      <c r="J90" s="198"/>
      <c r="K90" s="198"/>
      <c r="L90" s="198"/>
      <c r="M90" s="198"/>
      <c r="N90" s="198"/>
      <c r="O90" s="198"/>
      <c r="P90" s="198"/>
      <c r="Q90" s="198"/>
      <c r="R90" s="198"/>
      <c r="S90" s="198"/>
      <c r="T90" s="198"/>
      <c r="U90" s="198"/>
      <c r="V90" s="198"/>
      <c r="W90" s="198"/>
      <c r="X90" s="198"/>
      <c r="Y90" s="198"/>
      <c r="Z90" s="198"/>
    </row>
    <row r="91" spans="1:26" ht="15.75" customHeight="1">
      <c r="A91" s="198"/>
      <c r="B91" s="198"/>
      <c r="C91" s="198"/>
      <c r="D91" s="198"/>
      <c r="E91" s="198"/>
      <c r="F91" s="198"/>
      <c r="G91" s="198"/>
      <c r="H91" s="198"/>
      <c r="I91" s="198"/>
      <c r="J91" s="198"/>
      <c r="K91" s="198"/>
      <c r="L91" s="198"/>
      <c r="M91" s="198"/>
      <c r="N91" s="198"/>
      <c r="O91" s="198"/>
      <c r="P91" s="198"/>
      <c r="Q91" s="198"/>
      <c r="R91" s="198"/>
      <c r="S91" s="198"/>
      <c r="T91" s="198"/>
      <c r="U91" s="198"/>
      <c r="V91" s="198"/>
      <c r="W91" s="198"/>
      <c r="X91" s="198"/>
      <c r="Y91" s="198"/>
      <c r="Z91" s="198"/>
    </row>
    <row r="92" spans="1:26" ht="15.75" customHeight="1">
      <c r="A92" s="198"/>
      <c r="B92" s="198"/>
      <c r="C92" s="198"/>
      <c r="D92" s="198"/>
      <c r="E92" s="198"/>
      <c r="F92" s="198"/>
      <c r="G92" s="198"/>
      <c r="H92" s="198"/>
      <c r="I92" s="198"/>
      <c r="J92" s="198"/>
      <c r="K92" s="198"/>
      <c r="L92" s="198"/>
      <c r="M92" s="198"/>
      <c r="N92" s="198"/>
      <c r="O92" s="198"/>
      <c r="P92" s="198"/>
      <c r="Q92" s="198"/>
      <c r="R92" s="198"/>
      <c r="S92" s="198"/>
      <c r="T92" s="198"/>
      <c r="U92" s="198"/>
      <c r="V92" s="198"/>
      <c r="W92" s="198"/>
      <c r="X92" s="198"/>
      <c r="Y92" s="198"/>
      <c r="Z92" s="198"/>
    </row>
    <row r="93" spans="1:26" ht="15.75" customHeight="1">
      <c r="A93" s="198"/>
      <c r="B93" s="198"/>
      <c r="C93" s="198"/>
      <c r="D93" s="198"/>
      <c r="E93" s="198"/>
      <c r="F93" s="198"/>
      <c r="G93" s="198"/>
      <c r="H93" s="198"/>
      <c r="I93" s="198"/>
      <c r="J93" s="198"/>
      <c r="K93" s="198"/>
      <c r="L93" s="198"/>
      <c r="M93" s="198"/>
      <c r="N93" s="198"/>
      <c r="O93" s="198"/>
      <c r="P93" s="198"/>
      <c r="Q93" s="198"/>
      <c r="R93" s="198"/>
      <c r="S93" s="198"/>
      <c r="T93" s="198"/>
      <c r="U93" s="198"/>
      <c r="V93" s="198"/>
      <c r="W93" s="198"/>
      <c r="X93" s="198"/>
      <c r="Y93" s="198"/>
      <c r="Z93" s="198"/>
    </row>
    <row r="94" spans="1:26" ht="15.75" customHeight="1">
      <c r="A94" s="198"/>
      <c r="B94" s="198"/>
      <c r="C94" s="198"/>
      <c r="D94" s="198"/>
      <c r="E94" s="198"/>
      <c r="F94" s="198"/>
      <c r="G94" s="198"/>
      <c r="H94" s="198"/>
      <c r="I94" s="198"/>
      <c r="J94" s="198"/>
      <c r="K94" s="198"/>
      <c r="L94" s="198"/>
      <c r="M94" s="198"/>
      <c r="N94" s="198"/>
      <c r="O94" s="198"/>
      <c r="P94" s="198"/>
      <c r="Q94" s="198"/>
      <c r="R94" s="198"/>
      <c r="S94" s="198"/>
      <c r="T94" s="198"/>
      <c r="U94" s="198"/>
      <c r="V94" s="198"/>
      <c r="W94" s="198"/>
      <c r="X94" s="198"/>
      <c r="Y94" s="198"/>
      <c r="Z94" s="198"/>
    </row>
    <row r="95" spans="1:26" ht="15.75" customHeight="1">
      <c r="A95" s="198"/>
      <c r="B95" s="198"/>
      <c r="C95" s="198"/>
      <c r="D95" s="198"/>
      <c r="E95" s="198"/>
      <c r="F95" s="198"/>
      <c r="G95" s="198"/>
      <c r="H95" s="198"/>
      <c r="I95" s="198"/>
      <c r="J95" s="198"/>
      <c r="K95" s="198"/>
      <c r="L95" s="198"/>
      <c r="M95" s="198"/>
      <c r="N95" s="198"/>
      <c r="O95" s="198"/>
      <c r="P95" s="198"/>
      <c r="Q95" s="198"/>
      <c r="R95" s="198"/>
      <c r="S95" s="198"/>
      <c r="T95" s="198"/>
      <c r="U95" s="198"/>
      <c r="V95" s="198"/>
      <c r="W95" s="198"/>
      <c r="X95" s="198"/>
      <c r="Y95" s="198"/>
      <c r="Z95" s="198"/>
    </row>
    <row r="96" spans="1:26" ht="15.75" customHeight="1">
      <c r="A96" s="198"/>
      <c r="B96" s="198"/>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row>
    <row r="97" spans="1:26" ht="15.75" customHeight="1">
      <c r="A97" s="198"/>
      <c r="B97" s="198"/>
      <c r="C97" s="198"/>
      <c r="D97" s="198"/>
      <c r="E97" s="198"/>
      <c r="F97" s="198"/>
      <c r="G97" s="198"/>
      <c r="H97" s="198"/>
      <c r="I97" s="198"/>
      <c r="J97" s="198"/>
      <c r="K97" s="198"/>
      <c r="L97" s="198"/>
      <c r="M97" s="198"/>
      <c r="N97" s="198"/>
      <c r="O97" s="198"/>
      <c r="P97" s="198"/>
      <c r="Q97" s="198"/>
      <c r="R97" s="198"/>
      <c r="S97" s="198"/>
      <c r="T97" s="198"/>
      <c r="U97" s="198"/>
      <c r="V97" s="198"/>
      <c r="W97" s="198"/>
      <c r="X97" s="198"/>
      <c r="Y97" s="198"/>
      <c r="Z97" s="198"/>
    </row>
    <row r="98" spans="1:26" ht="15.75" customHeight="1">
      <c r="A98" s="198"/>
      <c r="B98" s="198"/>
      <c r="C98" s="198"/>
      <c r="D98" s="198"/>
      <c r="E98" s="198"/>
      <c r="F98" s="198"/>
      <c r="G98" s="198"/>
      <c r="H98" s="198"/>
      <c r="I98" s="198"/>
      <c r="J98" s="198"/>
      <c r="K98" s="198"/>
      <c r="L98" s="198"/>
      <c r="M98" s="198"/>
      <c r="N98" s="198"/>
      <c r="O98" s="198"/>
      <c r="P98" s="198"/>
      <c r="Q98" s="198"/>
      <c r="R98" s="198"/>
      <c r="S98" s="198"/>
      <c r="T98" s="198"/>
      <c r="U98" s="198"/>
      <c r="V98" s="198"/>
      <c r="W98" s="198"/>
      <c r="X98" s="198"/>
      <c r="Y98" s="198"/>
      <c r="Z98" s="198"/>
    </row>
    <row r="99" spans="1:26" ht="15.75" customHeight="1">
      <c r="A99" s="198"/>
      <c r="B99" s="198"/>
      <c r="C99" s="198"/>
      <c r="D99" s="198"/>
      <c r="E99" s="198"/>
      <c r="F99" s="198"/>
      <c r="G99" s="198"/>
      <c r="H99" s="198"/>
      <c r="I99" s="198"/>
      <c r="J99" s="198"/>
      <c r="K99" s="198"/>
      <c r="L99" s="198"/>
      <c r="M99" s="198"/>
      <c r="N99" s="198"/>
      <c r="O99" s="198"/>
      <c r="P99" s="198"/>
      <c r="Q99" s="198"/>
      <c r="R99" s="198"/>
      <c r="S99" s="198"/>
      <c r="T99" s="198"/>
      <c r="U99" s="198"/>
      <c r="V99" s="198"/>
      <c r="W99" s="198"/>
      <c r="X99" s="198"/>
      <c r="Y99" s="198"/>
      <c r="Z99" s="198"/>
    </row>
    <row r="100" spans="1:26" ht="15.75" customHeight="1">
      <c r="A100" s="198"/>
      <c r="B100" s="198"/>
      <c r="C100" s="198"/>
      <c r="D100" s="198"/>
      <c r="E100" s="198"/>
      <c r="F100" s="198"/>
      <c r="G100" s="198"/>
      <c r="H100" s="198"/>
      <c r="I100" s="198"/>
      <c r="J100" s="198"/>
      <c r="K100" s="198"/>
      <c r="L100" s="198"/>
      <c r="M100" s="198"/>
      <c r="N100" s="198"/>
      <c r="O100" s="198"/>
      <c r="P100" s="198"/>
      <c r="Q100" s="198"/>
      <c r="R100" s="198"/>
      <c r="S100" s="198"/>
      <c r="T100" s="198"/>
      <c r="U100" s="198"/>
      <c r="V100" s="198"/>
      <c r="W100" s="198"/>
      <c r="X100" s="198"/>
      <c r="Y100" s="198"/>
      <c r="Z100" s="198"/>
    </row>
    <row r="101" spans="1:26" ht="15.75" customHeight="1">
      <c r="A101" s="198"/>
      <c r="B101" s="198"/>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row>
    <row r="102" spans="1:26" ht="15.75" customHeight="1">
      <c r="A102" s="198"/>
      <c r="B102" s="198"/>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198"/>
      <c r="Y102" s="198"/>
      <c r="Z102" s="198"/>
    </row>
    <row r="103" spans="1:26" ht="15.75" customHeight="1">
      <c r="A103" s="198"/>
      <c r="B103" s="198"/>
      <c r="C103" s="198"/>
      <c r="D103" s="198"/>
      <c r="E103" s="198"/>
      <c r="F103" s="198"/>
      <c r="G103" s="198"/>
      <c r="H103" s="198"/>
      <c r="I103" s="198"/>
      <c r="J103" s="198"/>
      <c r="K103" s="198"/>
      <c r="L103" s="198"/>
      <c r="M103" s="198"/>
      <c r="N103" s="198"/>
      <c r="O103" s="198"/>
      <c r="P103" s="198"/>
      <c r="Q103" s="198"/>
      <c r="R103" s="198"/>
      <c r="S103" s="198"/>
      <c r="T103" s="198"/>
      <c r="U103" s="198"/>
      <c r="V103" s="198"/>
      <c r="W103" s="198"/>
      <c r="X103" s="198"/>
      <c r="Y103" s="198"/>
      <c r="Z103" s="198"/>
    </row>
    <row r="104" spans="1:26" ht="15.75" customHeight="1">
      <c r="A104" s="198"/>
      <c r="B104" s="198"/>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row>
    <row r="105" spans="1:26" ht="15.75" customHeight="1">
      <c r="A105" s="198"/>
      <c r="B105" s="198"/>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8"/>
    </row>
    <row r="106" spans="1:26" ht="15.75" customHeight="1">
      <c r="A106" s="198"/>
      <c r="B106" s="198"/>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row>
    <row r="107" spans="1:26" ht="15.75" customHeight="1">
      <c r="A107" s="198"/>
      <c r="B107" s="198"/>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198"/>
      <c r="Y107" s="198"/>
      <c r="Z107" s="198"/>
    </row>
    <row r="108" spans="1:26" ht="15.75" customHeight="1">
      <c r="A108" s="198"/>
      <c r="B108" s="198"/>
      <c r="C108" s="198"/>
      <c r="D108" s="198"/>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row>
    <row r="109" spans="1:26" ht="15.75" customHeight="1">
      <c r="A109" s="198"/>
      <c r="B109" s="198"/>
      <c r="C109" s="198"/>
      <c r="D109" s="198"/>
      <c r="E109" s="198"/>
      <c r="F109" s="198"/>
      <c r="G109" s="198"/>
      <c r="H109" s="198"/>
      <c r="I109" s="198"/>
      <c r="J109" s="198"/>
      <c r="K109" s="198"/>
      <c r="L109" s="198"/>
      <c r="M109" s="198"/>
      <c r="N109" s="198"/>
      <c r="O109" s="198"/>
      <c r="P109" s="198"/>
      <c r="Q109" s="198"/>
      <c r="R109" s="198"/>
      <c r="S109" s="198"/>
      <c r="T109" s="198"/>
      <c r="U109" s="198"/>
      <c r="V109" s="198"/>
      <c r="W109" s="198"/>
      <c r="X109" s="198"/>
      <c r="Y109" s="198"/>
      <c r="Z109" s="198"/>
    </row>
    <row r="110" spans="1:26" ht="15.75" customHeight="1">
      <c r="A110" s="198"/>
      <c r="B110" s="198"/>
      <c r="C110" s="198"/>
      <c r="D110" s="198"/>
      <c r="E110" s="198"/>
      <c r="F110" s="198"/>
      <c r="G110" s="198"/>
      <c r="H110" s="198"/>
      <c r="I110" s="198"/>
      <c r="J110" s="198"/>
      <c r="K110" s="198"/>
      <c r="L110" s="198"/>
      <c r="M110" s="198"/>
      <c r="N110" s="198"/>
      <c r="O110" s="198"/>
      <c r="P110" s="198"/>
      <c r="Q110" s="198"/>
      <c r="R110" s="198"/>
      <c r="S110" s="198"/>
      <c r="T110" s="198"/>
      <c r="U110" s="198"/>
      <c r="V110" s="198"/>
      <c r="W110" s="198"/>
      <c r="X110" s="198"/>
      <c r="Y110" s="198"/>
      <c r="Z110" s="198"/>
    </row>
    <row r="111" spans="1:26" ht="15.75" customHeight="1">
      <c r="A111" s="198"/>
      <c r="B111" s="198"/>
      <c r="C111" s="198"/>
      <c r="D111" s="198"/>
      <c r="E111" s="198"/>
      <c r="F111" s="198"/>
      <c r="G111" s="198"/>
      <c r="H111" s="198"/>
      <c r="I111" s="198"/>
      <c r="J111" s="198"/>
      <c r="K111" s="198"/>
      <c r="L111" s="198"/>
      <c r="M111" s="198"/>
      <c r="N111" s="198"/>
      <c r="O111" s="198"/>
      <c r="P111" s="198"/>
      <c r="Q111" s="198"/>
      <c r="R111" s="198"/>
      <c r="S111" s="198"/>
      <c r="T111" s="198"/>
      <c r="U111" s="198"/>
      <c r="V111" s="198"/>
      <c r="W111" s="198"/>
      <c r="X111" s="198"/>
      <c r="Y111" s="198"/>
      <c r="Z111" s="198"/>
    </row>
    <row r="112" spans="1:26" ht="15.75" customHeight="1">
      <c r="A112" s="198"/>
      <c r="B112" s="198"/>
      <c r="C112" s="198"/>
      <c r="D112" s="198"/>
      <c r="E112" s="198"/>
      <c r="F112" s="198"/>
      <c r="G112" s="198"/>
      <c r="H112" s="198"/>
      <c r="I112" s="198"/>
      <c r="J112" s="198"/>
      <c r="K112" s="198"/>
      <c r="L112" s="198"/>
      <c r="M112" s="198"/>
      <c r="N112" s="198"/>
      <c r="O112" s="198"/>
      <c r="P112" s="198"/>
      <c r="Q112" s="198"/>
      <c r="R112" s="198"/>
      <c r="S112" s="198"/>
      <c r="T112" s="198"/>
      <c r="U112" s="198"/>
      <c r="V112" s="198"/>
      <c r="W112" s="198"/>
      <c r="X112" s="198"/>
      <c r="Y112" s="198"/>
      <c r="Z112" s="198"/>
    </row>
    <row r="113" spans="1:26" ht="15.75" customHeight="1">
      <c r="A113" s="198"/>
      <c r="B113" s="198"/>
      <c r="C113" s="198"/>
      <c r="D113" s="198"/>
      <c r="E113" s="198"/>
      <c r="F113" s="198"/>
      <c r="G113" s="198"/>
      <c r="H113" s="198"/>
      <c r="I113" s="198"/>
      <c r="J113" s="198"/>
      <c r="K113" s="198"/>
      <c r="L113" s="198"/>
      <c r="M113" s="198"/>
      <c r="N113" s="198"/>
      <c r="O113" s="198"/>
      <c r="P113" s="198"/>
      <c r="Q113" s="198"/>
      <c r="R113" s="198"/>
      <c r="S113" s="198"/>
      <c r="T113" s="198"/>
      <c r="U113" s="198"/>
      <c r="V113" s="198"/>
      <c r="W113" s="198"/>
      <c r="X113" s="198"/>
      <c r="Y113" s="198"/>
      <c r="Z113" s="198"/>
    </row>
    <row r="114" spans="1:26" ht="15.75" customHeight="1">
      <c r="A114" s="198"/>
      <c r="B114" s="198"/>
      <c r="C114" s="198"/>
      <c r="D114" s="198"/>
      <c r="E114" s="198"/>
      <c r="F114" s="198"/>
      <c r="G114" s="198"/>
      <c r="H114" s="198"/>
      <c r="I114" s="198"/>
      <c r="J114" s="198"/>
      <c r="K114" s="198"/>
      <c r="L114" s="198"/>
      <c r="M114" s="198"/>
      <c r="N114" s="198"/>
      <c r="O114" s="198"/>
      <c r="P114" s="198"/>
      <c r="Q114" s="198"/>
      <c r="R114" s="198"/>
      <c r="S114" s="198"/>
      <c r="T114" s="198"/>
      <c r="U114" s="198"/>
      <c r="V114" s="198"/>
      <c r="W114" s="198"/>
      <c r="X114" s="198"/>
      <c r="Y114" s="198"/>
      <c r="Z114" s="198"/>
    </row>
    <row r="115" spans="1:26" ht="15.75" customHeight="1">
      <c r="A115" s="198"/>
      <c r="B115" s="198"/>
      <c r="C115" s="198"/>
      <c r="D115" s="198"/>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row>
    <row r="116" spans="1:26" ht="15.75" customHeight="1">
      <c r="A116" s="198"/>
      <c r="B116" s="198"/>
      <c r="C116" s="198"/>
      <c r="D116" s="198"/>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row>
    <row r="117" spans="1:26" ht="15.75" customHeight="1">
      <c r="A117" s="198"/>
      <c r="B117" s="198"/>
      <c r="C117" s="198"/>
      <c r="D117" s="198"/>
      <c r="E117" s="198"/>
      <c r="F117" s="198"/>
      <c r="G117" s="198"/>
      <c r="H117" s="198"/>
      <c r="I117" s="198"/>
      <c r="J117" s="198"/>
      <c r="K117" s="198"/>
      <c r="L117" s="198"/>
      <c r="M117" s="198"/>
      <c r="N117" s="198"/>
      <c r="O117" s="198"/>
      <c r="P117" s="198"/>
      <c r="Q117" s="198"/>
      <c r="R117" s="198"/>
      <c r="S117" s="198"/>
      <c r="T117" s="198"/>
      <c r="U117" s="198"/>
      <c r="V117" s="198"/>
      <c r="W117" s="198"/>
      <c r="X117" s="198"/>
      <c r="Y117" s="198"/>
      <c r="Z117" s="198"/>
    </row>
    <row r="118" spans="1:26" ht="15.75" customHeight="1">
      <c r="A118" s="198"/>
      <c r="B118" s="198"/>
      <c r="C118" s="198"/>
      <c r="D118" s="198"/>
      <c r="E118" s="198"/>
      <c r="F118" s="198"/>
      <c r="G118" s="198"/>
      <c r="H118" s="198"/>
      <c r="I118" s="198"/>
      <c r="J118" s="198"/>
      <c r="K118" s="198"/>
      <c r="L118" s="198"/>
      <c r="M118" s="198"/>
      <c r="N118" s="198"/>
      <c r="O118" s="198"/>
      <c r="P118" s="198"/>
      <c r="Q118" s="198"/>
      <c r="R118" s="198"/>
      <c r="S118" s="198"/>
      <c r="T118" s="198"/>
      <c r="U118" s="198"/>
      <c r="V118" s="198"/>
      <c r="W118" s="198"/>
      <c r="X118" s="198"/>
      <c r="Y118" s="198"/>
      <c r="Z118" s="198"/>
    </row>
    <row r="119" spans="1:26" ht="15.75" customHeight="1">
      <c r="A119" s="198"/>
      <c r="B119" s="198"/>
      <c r="C119" s="198"/>
      <c r="D119" s="198"/>
      <c r="E119" s="198"/>
      <c r="F119" s="198"/>
      <c r="G119" s="198"/>
      <c r="H119" s="198"/>
      <c r="I119" s="198"/>
      <c r="J119" s="198"/>
      <c r="K119" s="198"/>
      <c r="L119" s="198"/>
      <c r="M119" s="198"/>
      <c r="N119" s="198"/>
      <c r="O119" s="198"/>
      <c r="P119" s="198"/>
      <c r="Q119" s="198"/>
      <c r="R119" s="198"/>
      <c r="S119" s="198"/>
      <c r="T119" s="198"/>
      <c r="U119" s="198"/>
      <c r="V119" s="198"/>
      <c r="W119" s="198"/>
      <c r="X119" s="198"/>
      <c r="Y119" s="198"/>
      <c r="Z119" s="198"/>
    </row>
    <row r="120" spans="1:26" ht="15.75" customHeight="1">
      <c r="A120" s="198"/>
      <c r="B120" s="198"/>
      <c r="C120" s="198"/>
      <c r="D120" s="198"/>
      <c r="E120" s="198"/>
      <c r="F120" s="198"/>
      <c r="G120" s="198"/>
      <c r="H120" s="198"/>
      <c r="I120" s="198"/>
      <c r="J120" s="198"/>
      <c r="K120" s="198"/>
      <c r="L120" s="198"/>
      <c r="M120" s="198"/>
      <c r="N120" s="198"/>
      <c r="O120" s="198"/>
      <c r="P120" s="198"/>
      <c r="Q120" s="198"/>
      <c r="R120" s="198"/>
      <c r="S120" s="198"/>
      <c r="T120" s="198"/>
      <c r="U120" s="198"/>
      <c r="V120" s="198"/>
      <c r="W120" s="198"/>
      <c r="X120" s="198"/>
      <c r="Y120" s="198"/>
      <c r="Z120" s="198"/>
    </row>
    <row r="121" spans="1:26" ht="15.75" customHeight="1">
      <c r="A121" s="198"/>
      <c r="B121" s="198"/>
      <c r="C121" s="198"/>
      <c r="D121" s="198"/>
      <c r="E121" s="198"/>
      <c r="F121" s="198"/>
      <c r="G121" s="198"/>
      <c r="H121" s="198"/>
      <c r="I121" s="198"/>
      <c r="J121" s="198"/>
      <c r="K121" s="198"/>
      <c r="L121" s="198"/>
      <c r="M121" s="198"/>
      <c r="N121" s="198"/>
      <c r="O121" s="198"/>
      <c r="P121" s="198"/>
      <c r="Q121" s="198"/>
      <c r="R121" s="198"/>
      <c r="S121" s="198"/>
      <c r="T121" s="198"/>
      <c r="U121" s="198"/>
      <c r="V121" s="198"/>
      <c r="W121" s="198"/>
      <c r="X121" s="198"/>
      <c r="Y121" s="198"/>
      <c r="Z121" s="198"/>
    </row>
    <row r="122" spans="1:26" ht="15.75" customHeight="1">
      <c r="A122" s="198"/>
      <c r="B122" s="198"/>
      <c r="C122" s="198"/>
      <c r="D122" s="198"/>
      <c r="E122" s="198"/>
      <c r="F122" s="198"/>
      <c r="G122" s="198"/>
      <c r="H122" s="198"/>
      <c r="I122" s="198"/>
      <c r="J122" s="198"/>
      <c r="K122" s="198"/>
      <c r="L122" s="198"/>
      <c r="M122" s="198"/>
      <c r="N122" s="198"/>
      <c r="O122" s="198"/>
      <c r="P122" s="198"/>
      <c r="Q122" s="198"/>
      <c r="R122" s="198"/>
      <c r="S122" s="198"/>
      <c r="T122" s="198"/>
      <c r="U122" s="198"/>
      <c r="V122" s="198"/>
      <c r="W122" s="198"/>
      <c r="X122" s="198"/>
      <c r="Y122" s="198"/>
      <c r="Z122" s="198"/>
    </row>
    <row r="123" spans="1:26" ht="15.75" customHeight="1">
      <c r="A123" s="198"/>
      <c r="B123" s="198"/>
      <c r="C123" s="198"/>
      <c r="D123" s="198"/>
      <c r="E123" s="198"/>
      <c r="F123" s="198"/>
      <c r="G123" s="198"/>
      <c r="H123" s="198"/>
      <c r="I123" s="198"/>
      <c r="J123" s="198"/>
      <c r="K123" s="198"/>
      <c r="L123" s="198"/>
      <c r="M123" s="198"/>
      <c r="N123" s="198"/>
      <c r="O123" s="198"/>
      <c r="P123" s="198"/>
      <c r="Q123" s="198"/>
      <c r="R123" s="198"/>
      <c r="S123" s="198"/>
      <c r="T123" s="198"/>
      <c r="U123" s="198"/>
      <c r="V123" s="198"/>
      <c r="W123" s="198"/>
      <c r="X123" s="198"/>
      <c r="Y123" s="198"/>
      <c r="Z123" s="198"/>
    </row>
    <row r="124" spans="1:26" ht="15.75" customHeight="1">
      <c r="A124" s="198"/>
      <c r="B124" s="198"/>
      <c r="C124" s="198"/>
      <c r="D124" s="198"/>
      <c r="E124" s="198"/>
      <c r="F124" s="198"/>
      <c r="G124" s="198"/>
      <c r="H124" s="198"/>
      <c r="I124" s="198"/>
      <c r="J124" s="198"/>
      <c r="K124" s="198"/>
      <c r="L124" s="198"/>
      <c r="M124" s="198"/>
      <c r="N124" s="198"/>
      <c r="O124" s="198"/>
      <c r="P124" s="198"/>
      <c r="Q124" s="198"/>
      <c r="R124" s="198"/>
      <c r="S124" s="198"/>
      <c r="T124" s="198"/>
      <c r="U124" s="198"/>
      <c r="V124" s="198"/>
      <c r="W124" s="198"/>
      <c r="X124" s="198"/>
      <c r="Y124" s="198"/>
      <c r="Z124" s="198"/>
    </row>
    <row r="125" spans="1:26" ht="15.75" customHeight="1">
      <c r="A125" s="198"/>
      <c r="B125" s="198"/>
      <c r="C125" s="198"/>
      <c r="D125" s="198"/>
      <c r="E125" s="198"/>
      <c r="F125" s="198"/>
      <c r="G125" s="198"/>
      <c r="H125" s="198"/>
      <c r="I125" s="198"/>
      <c r="J125" s="198"/>
      <c r="K125" s="198"/>
      <c r="L125" s="198"/>
      <c r="M125" s="198"/>
      <c r="N125" s="198"/>
      <c r="O125" s="198"/>
      <c r="P125" s="198"/>
      <c r="Q125" s="198"/>
      <c r="R125" s="198"/>
      <c r="S125" s="198"/>
      <c r="T125" s="198"/>
      <c r="U125" s="198"/>
      <c r="V125" s="198"/>
      <c r="W125" s="198"/>
      <c r="X125" s="198"/>
      <c r="Y125" s="198"/>
      <c r="Z125" s="198"/>
    </row>
    <row r="126" spans="1:26" ht="15.75" customHeight="1">
      <c r="A126" s="198"/>
      <c r="B126" s="198"/>
      <c r="C126" s="198"/>
      <c r="D126" s="198"/>
      <c r="E126" s="198"/>
      <c r="F126" s="198"/>
      <c r="G126" s="198"/>
      <c r="H126" s="198"/>
      <c r="I126" s="198"/>
      <c r="J126" s="198"/>
      <c r="K126" s="198"/>
      <c r="L126" s="198"/>
      <c r="M126" s="198"/>
      <c r="N126" s="198"/>
      <c r="O126" s="198"/>
      <c r="P126" s="198"/>
      <c r="Q126" s="198"/>
      <c r="R126" s="198"/>
      <c r="S126" s="198"/>
      <c r="T126" s="198"/>
      <c r="U126" s="198"/>
      <c r="V126" s="198"/>
      <c r="W126" s="198"/>
      <c r="X126" s="198"/>
      <c r="Y126" s="198"/>
      <c r="Z126" s="198"/>
    </row>
    <row r="127" spans="1:26" ht="15.75" customHeight="1">
      <c r="A127" s="198"/>
      <c r="B127" s="198"/>
      <c r="C127" s="198"/>
      <c r="D127" s="198"/>
      <c r="E127" s="198"/>
      <c r="F127" s="198"/>
      <c r="G127" s="198"/>
      <c r="H127" s="198"/>
      <c r="I127" s="198"/>
      <c r="J127" s="198"/>
      <c r="K127" s="198"/>
      <c r="L127" s="198"/>
      <c r="M127" s="198"/>
      <c r="N127" s="198"/>
      <c r="O127" s="198"/>
      <c r="P127" s="198"/>
      <c r="Q127" s="198"/>
      <c r="R127" s="198"/>
      <c r="S127" s="198"/>
      <c r="T127" s="198"/>
      <c r="U127" s="198"/>
      <c r="V127" s="198"/>
      <c r="W127" s="198"/>
      <c r="X127" s="198"/>
      <c r="Y127" s="198"/>
      <c r="Z127" s="198"/>
    </row>
    <row r="128" spans="1:26" ht="15.75" customHeight="1">
      <c r="A128" s="198"/>
      <c r="B128" s="198"/>
      <c r="C128" s="198"/>
      <c r="D128" s="198"/>
      <c r="E128" s="198"/>
      <c r="F128" s="198"/>
      <c r="G128" s="198"/>
      <c r="H128" s="198"/>
      <c r="I128" s="198"/>
      <c r="J128" s="198"/>
      <c r="K128" s="198"/>
      <c r="L128" s="198"/>
      <c r="M128" s="198"/>
      <c r="N128" s="198"/>
      <c r="O128" s="198"/>
      <c r="P128" s="198"/>
      <c r="Q128" s="198"/>
      <c r="R128" s="198"/>
      <c r="S128" s="198"/>
      <c r="T128" s="198"/>
      <c r="U128" s="198"/>
      <c r="V128" s="198"/>
      <c r="W128" s="198"/>
      <c r="X128" s="198"/>
      <c r="Y128" s="198"/>
      <c r="Z128" s="198"/>
    </row>
    <row r="129" spans="1:26" ht="15.75" customHeight="1">
      <c r="A129" s="198"/>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198"/>
    </row>
    <row r="130" spans="1:26" ht="15.75" customHeight="1">
      <c r="A130" s="198"/>
      <c r="B130" s="198"/>
      <c r="C130" s="198"/>
      <c r="D130" s="198"/>
      <c r="E130" s="198"/>
      <c r="F130" s="198"/>
      <c r="G130" s="198"/>
      <c r="H130" s="198"/>
      <c r="I130" s="198"/>
      <c r="J130" s="198"/>
      <c r="K130" s="198"/>
      <c r="L130" s="198"/>
      <c r="M130" s="198"/>
      <c r="N130" s="198"/>
      <c r="O130" s="198"/>
      <c r="P130" s="198"/>
      <c r="Q130" s="198"/>
      <c r="R130" s="198"/>
      <c r="S130" s="198"/>
      <c r="T130" s="198"/>
      <c r="U130" s="198"/>
      <c r="V130" s="198"/>
      <c r="W130" s="198"/>
      <c r="X130" s="198"/>
      <c r="Y130" s="198"/>
      <c r="Z130" s="198"/>
    </row>
    <row r="131" spans="1:26" ht="15.75" customHeight="1">
      <c r="A131" s="198"/>
      <c r="B131" s="198"/>
      <c r="C131" s="198"/>
      <c r="D131" s="198"/>
      <c r="E131" s="198"/>
      <c r="F131" s="198"/>
      <c r="G131" s="198"/>
      <c r="H131" s="198"/>
      <c r="I131" s="198"/>
      <c r="J131" s="198"/>
      <c r="K131" s="198"/>
      <c r="L131" s="198"/>
      <c r="M131" s="198"/>
      <c r="N131" s="198"/>
      <c r="O131" s="198"/>
      <c r="P131" s="198"/>
      <c r="Q131" s="198"/>
      <c r="R131" s="198"/>
      <c r="S131" s="198"/>
      <c r="T131" s="198"/>
      <c r="U131" s="198"/>
      <c r="V131" s="198"/>
      <c r="W131" s="198"/>
      <c r="X131" s="198"/>
      <c r="Y131" s="198"/>
      <c r="Z131" s="198"/>
    </row>
    <row r="132" spans="1:26" ht="15.75" customHeight="1">
      <c r="A132" s="198"/>
      <c r="B132" s="198"/>
      <c r="C132" s="198"/>
      <c r="D132" s="198"/>
      <c r="E132" s="198"/>
      <c r="F132" s="198"/>
      <c r="G132" s="198"/>
      <c r="H132" s="198"/>
      <c r="I132" s="198"/>
      <c r="J132" s="198"/>
      <c r="K132" s="198"/>
      <c r="L132" s="198"/>
      <c r="M132" s="198"/>
      <c r="N132" s="198"/>
      <c r="O132" s="198"/>
      <c r="P132" s="198"/>
      <c r="Q132" s="198"/>
      <c r="R132" s="198"/>
      <c r="S132" s="198"/>
      <c r="T132" s="198"/>
      <c r="U132" s="198"/>
      <c r="V132" s="198"/>
      <c r="W132" s="198"/>
      <c r="X132" s="198"/>
      <c r="Y132" s="198"/>
      <c r="Z132" s="198"/>
    </row>
    <row r="133" spans="1:26" ht="15.75" customHeight="1">
      <c r="A133" s="198"/>
      <c r="B133" s="198"/>
      <c r="C133" s="198"/>
      <c r="D133" s="198"/>
      <c r="E133" s="198"/>
      <c r="F133" s="198"/>
      <c r="G133" s="198"/>
      <c r="H133" s="198"/>
      <c r="I133" s="198"/>
      <c r="J133" s="198"/>
      <c r="K133" s="198"/>
      <c r="L133" s="198"/>
      <c r="M133" s="198"/>
      <c r="N133" s="198"/>
      <c r="O133" s="198"/>
      <c r="P133" s="198"/>
      <c r="Q133" s="198"/>
      <c r="R133" s="198"/>
      <c r="S133" s="198"/>
      <c r="T133" s="198"/>
      <c r="U133" s="198"/>
      <c r="V133" s="198"/>
      <c r="W133" s="198"/>
      <c r="X133" s="198"/>
      <c r="Y133" s="198"/>
      <c r="Z133" s="198"/>
    </row>
    <row r="134" spans="1:26" ht="15.75" customHeight="1">
      <c r="A134" s="198"/>
      <c r="B134" s="198"/>
      <c r="C134" s="198"/>
      <c r="D134" s="198"/>
      <c r="E134" s="198"/>
      <c r="F134" s="198"/>
      <c r="G134" s="198"/>
      <c r="H134" s="198"/>
      <c r="I134" s="198"/>
      <c r="J134" s="198"/>
      <c r="K134" s="198"/>
      <c r="L134" s="198"/>
      <c r="M134" s="198"/>
      <c r="N134" s="198"/>
      <c r="O134" s="198"/>
      <c r="P134" s="198"/>
      <c r="Q134" s="198"/>
      <c r="R134" s="198"/>
      <c r="S134" s="198"/>
      <c r="T134" s="198"/>
      <c r="U134" s="198"/>
      <c r="V134" s="198"/>
      <c r="W134" s="198"/>
      <c r="X134" s="198"/>
      <c r="Y134" s="198"/>
      <c r="Z134" s="198"/>
    </row>
    <row r="135" spans="1:26" ht="15.75" customHeight="1">
      <c r="A135" s="198"/>
      <c r="B135" s="198"/>
      <c r="C135" s="198"/>
      <c r="D135" s="198"/>
      <c r="E135" s="198"/>
      <c r="F135" s="198"/>
      <c r="G135" s="198"/>
      <c r="H135" s="198"/>
      <c r="I135" s="198"/>
      <c r="J135" s="198"/>
      <c r="K135" s="198"/>
      <c r="L135" s="198"/>
      <c r="M135" s="198"/>
      <c r="N135" s="198"/>
      <c r="O135" s="198"/>
      <c r="P135" s="198"/>
      <c r="Q135" s="198"/>
      <c r="R135" s="198"/>
      <c r="S135" s="198"/>
      <c r="T135" s="198"/>
      <c r="U135" s="198"/>
      <c r="V135" s="198"/>
      <c r="W135" s="198"/>
      <c r="X135" s="198"/>
      <c r="Y135" s="198"/>
      <c r="Z135" s="198"/>
    </row>
    <row r="136" spans="1:26" ht="15.75" customHeight="1">
      <c r="A136" s="198"/>
      <c r="B136" s="198"/>
      <c r="C136" s="198"/>
      <c r="D136" s="198"/>
      <c r="E136" s="198"/>
      <c r="F136" s="198"/>
      <c r="G136" s="198"/>
      <c r="H136" s="198"/>
      <c r="I136" s="198"/>
      <c r="J136" s="198"/>
      <c r="K136" s="198"/>
      <c r="L136" s="198"/>
      <c r="M136" s="198"/>
      <c r="N136" s="198"/>
      <c r="O136" s="198"/>
      <c r="P136" s="198"/>
      <c r="Q136" s="198"/>
      <c r="R136" s="198"/>
      <c r="S136" s="198"/>
      <c r="T136" s="198"/>
      <c r="U136" s="198"/>
      <c r="V136" s="198"/>
      <c r="W136" s="198"/>
      <c r="X136" s="198"/>
      <c r="Y136" s="198"/>
      <c r="Z136" s="198"/>
    </row>
    <row r="137" spans="1:26" ht="15.75" customHeight="1">
      <c r="A137" s="198"/>
      <c r="B137" s="198"/>
      <c r="C137" s="198"/>
      <c r="D137" s="198"/>
      <c r="E137" s="198"/>
      <c r="F137" s="198"/>
      <c r="G137" s="198"/>
      <c r="H137" s="198"/>
      <c r="I137" s="198"/>
      <c r="J137" s="198"/>
      <c r="K137" s="198"/>
      <c r="L137" s="198"/>
      <c r="M137" s="198"/>
      <c r="N137" s="198"/>
      <c r="O137" s="198"/>
      <c r="P137" s="198"/>
      <c r="Q137" s="198"/>
      <c r="R137" s="198"/>
      <c r="S137" s="198"/>
      <c r="T137" s="198"/>
      <c r="U137" s="198"/>
      <c r="V137" s="198"/>
      <c r="W137" s="198"/>
      <c r="X137" s="198"/>
      <c r="Y137" s="198"/>
      <c r="Z137" s="198"/>
    </row>
    <row r="138" spans="1:26" ht="15.75" customHeight="1">
      <c r="A138" s="198"/>
      <c r="B138" s="198"/>
      <c r="C138" s="198"/>
      <c r="D138" s="198"/>
      <c r="E138" s="198"/>
      <c r="F138" s="198"/>
      <c r="G138" s="198"/>
      <c r="H138" s="198"/>
      <c r="I138" s="198"/>
      <c r="J138" s="198"/>
      <c r="K138" s="198"/>
      <c r="L138" s="198"/>
      <c r="M138" s="198"/>
      <c r="N138" s="198"/>
      <c r="O138" s="198"/>
      <c r="P138" s="198"/>
      <c r="Q138" s="198"/>
      <c r="R138" s="198"/>
      <c r="S138" s="198"/>
      <c r="T138" s="198"/>
      <c r="U138" s="198"/>
      <c r="V138" s="198"/>
      <c r="W138" s="198"/>
      <c r="X138" s="198"/>
      <c r="Y138" s="198"/>
      <c r="Z138" s="198"/>
    </row>
    <row r="139" spans="1:26" ht="15.75" customHeight="1">
      <c r="A139" s="198"/>
      <c r="B139" s="198"/>
      <c r="C139" s="198"/>
      <c r="D139" s="198"/>
      <c r="E139" s="198"/>
      <c r="F139" s="198"/>
      <c r="G139" s="198"/>
      <c r="H139" s="198"/>
      <c r="I139" s="198"/>
      <c r="J139" s="198"/>
      <c r="K139" s="198"/>
      <c r="L139" s="198"/>
      <c r="M139" s="198"/>
      <c r="N139" s="198"/>
      <c r="O139" s="198"/>
      <c r="P139" s="198"/>
      <c r="Q139" s="198"/>
      <c r="R139" s="198"/>
      <c r="S139" s="198"/>
      <c r="T139" s="198"/>
      <c r="U139" s="198"/>
      <c r="V139" s="198"/>
      <c r="W139" s="198"/>
      <c r="X139" s="198"/>
      <c r="Y139" s="198"/>
      <c r="Z139" s="198"/>
    </row>
    <row r="140" spans="1:26" ht="15.75" customHeight="1">
      <c r="A140" s="198"/>
      <c r="B140" s="198"/>
      <c r="C140" s="198"/>
      <c r="D140" s="198"/>
      <c r="E140" s="198"/>
      <c r="F140" s="198"/>
      <c r="G140" s="198"/>
      <c r="H140" s="198"/>
      <c r="I140" s="198"/>
      <c r="J140" s="198"/>
      <c r="K140" s="198"/>
      <c r="L140" s="198"/>
      <c r="M140" s="198"/>
      <c r="N140" s="198"/>
      <c r="O140" s="198"/>
      <c r="P140" s="198"/>
      <c r="Q140" s="198"/>
      <c r="R140" s="198"/>
      <c r="S140" s="198"/>
      <c r="T140" s="198"/>
      <c r="U140" s="198"/>
      <c r="V140" s="198"/>
      <c r="W140" s="198"/>
      <c r="X140" s="198"/>
      <c r="Y140" s="198"/>
      <c r="Z140" s="198"/>
    </row>
    <row r="141" spans="1:26" ht="15.75" customHeight="1">
      <c r="A141" s="198"/>
      <c r="B141" s="198"/>
      <c r="C141" s="198"/>
      <c r="D141" s="198"/>
      <c r="E141" s="198"/>
      <c r="F141" s="198"/>
      <c r="G141" s="198"/>
      <c r="H141" s="198"/>
      <c r="I141" s="198"/>
      <c r="J141" s="198"/>
      <c r="K141" s="198"/>
      <c r="L141" s="198"/>
      <c r="M141" s="198"/>
      <c r="N141" s="198"/>
      <c r="O141" s="198"/>
      <c r="P141" s="198"/>
      <c r="Q141" s="198"/>
      <c r="R141" s="198"/>
      <c r="S141" s="198"/>
      <c r="T141" s="198"/>
      <c r="U141" s="198"/>
      <c r="V141" s="198"/>
      <c r="W141" s="198"/>
      <c r="X141" s="198"/>
      <c r="Y141" s="198"/>
      <c r="Z141" s="198"/>
    </row>
    <row r="142" spans="1:26" ht="15.75" customHeight="1">
      <c r="A142" s="198"/>
      <c r="B142" s="198"/>
      <c r="C142" s="198"/>
      <c r="D142" s="198"/>
      <c r="E142" s="198"/>
      <c r="F142" s="198"/>
      <c r="G142" s="198"/>
      <c r="H142" s="198"/>
      <c r="I142" s="198"/>
      <c r="J142" s="198"/>
      <c r="K142" s="198"/>
      <c r="L142" s="198"/>
      <c r="M142" s="198"/>
      <c r="N142" s="198"/>
      <c r="O142" s="198"/>
      <c r="P142" s="198"/>
      <c r="Q142" s="198"/>
      <c r="R142" s="198"/>
      <c r="S142" s="198"/>
      <c r="T142" s="198"/>
      <c r="U142" s="198"/>
      <c r="V142" s="198"/>
      <c r="W142" s="198"/>
      <c r="X142" s="198"/>
      <c r="Y142" s="198"/>
      <c r="Z142" s="198"/>
    </row>
    <row r="143" spans="1:26" ht="15.75" customHeight="1">
      <c r="A143" s="198"/>
      <c r="B143" s="198"/>
      <c r="C143" s="198"/>
      <c r="D143" s="198"/>
      <c r="E143" s="198"/>
      <c r="F143" s="198"/>
      <c r="G143" s="198"/>
      <c r="H143" s="198"/>
      <c r="I143" s="198"/>
      <c r="J143" s="198"/>
      <c r="K143" s="198"/>
      <c r="L143" s="198"/>
      <c r="M143" s="198"/>
      <c r="N143" s="198"/>
      <c r="O143" s="198"/>
      <c r="P143" s="198"/>
      <c r="Q143" s="198"/>
      <c r="R143" s="198"/>
      <c r="S143" s="198"/>
      <c r="T143" s="198"/>
      <c r="U143" s="198"/>
      <c r="V143" s="198"/>
      <c r="W143" s="198"/>
      <c r="X143" s="198"/>
      <c r="Y143" s="198"/>
      <c r="Z143" s="198"/>
    </row>
    <row r="144" spans="1:26" ht="15.75" customHeight="1">
      <c r="A144" s="198"/>
      <c r="B144" s="198"/>
      <c r="C144" s="198"/>
      <c r="D144" s="198"/>
      <c r="E144" s="198"/>
      <c r="F144" s="198"/>
      <c r="G144" s="198"/>
      <c r="H144" s="198"/>
      <c r="I144" s="198"/>
      <c r="J144" s="198"/>
      <c r="K144" s="198"/>
      <c r="L144" s="198"/>
      <c r="M144" s="198"/>
      <c r="N144" s="198"/>
      <c r="O144" s="198"/>
      <c r="P144" s="198"/>
      <c r="Q144" s="198"/>
      <c r="R144" s="198"/>
      <c r="S144" s="198"/>
      <c r="T144" s="198"/>
      <c r="U144" s="198"/>
      <c r="V144" s="198"/>
      <c r="W144" s="198"/>
      <c r="X144" s="198"/>
      <c r="Y144" s="198"/>
      <c r="Z144" s="198"/>
    </row>
    <row r="145" spans="1:26" ht="15.75" customHeight="1">
      <c r="A145" s="198"/>
      <c r="B145" s="198"/>
      <c r="C145" s="198"/>
      <c r="D145" s="198"/>
      <c r="E145" s="198"/>
      <c r="F145" s="198"/>
      <c r="G145" s="198"/>
      <c r="H145" s="198"/>
      <c r="I145" s="198"/>
      <c r="J145" s="198"/>
      <c r="K145" s="198"/>
      <c r="L145" s="198"/>
      <c r="M145" s="198"/>
      <c r="N145" s="198"/>
      <c r="O145" s="198"/>
      <c r="P145" s="198"/>
      <c r="Q145" s="198"/>
      <c r="R145" s="198"/>
      <c r="S145" s="198"/>
      <c r="T145" s="198"/>
      <c r="U145" s="198"/>
      <c r="V145" s="198"/>
      <c r="W145" s="198"/>
      <c r="X145" s="198"/>
      <c r="Y145" s="198"/>
      <c r="Z145" s="198"/>
    </row>
    <row r="146" spans="1:26" ht="15.75" customHeight="1">
      <c r="A146" s="198"/>
      <c r="B146" s="198"/>
      <c r="C146" s="198"/>
      <c r="D146" s="198"/>
      <c r="E146" s="198"/>
      <c r="F146" s="198"/>
      <c r="G146" s="198"/>
      <c r="H146" s="198"/>
      <c r="I146" s="198"/>
      <c r="J146" s="198"/>
      <c r="K146" s="198"/>
      <c r="L146" s="198"/>
      <c r="M146" s="198"/>
      <c r="N146" s="198"/>
      <c r="O146" s="198"/>
      <c r="P146" s="198"/>
      <c r="Q146" s="198"/>
      <c r="R146" s="198"/>
      <c r="S146" s="198"/>
      <c r="T146" s="198"/>
      <c r="U146" s="198"/>
      <c r="V146" s="198"/>
      <c r="W146" s="198"/>
      <c r="X146" s="198"/>
      <c r="Y146" s="198"/>
      <c r="Z146" s="198"/>
    </row>
    <row r="147" spans="1:26" ht="15.75" customHeight="1">
      <c r="A147" s="198"/>
      <c r="B147" s="198"/>
      <c r="C147" s="198"/>
      <c r="D147" s="198"/>
      <c r="E147" s="198"/>
      <c r="F147" s="198"/>
      <c r="G147" s="198"/>
      <c r="H147" s="198"/>
      <c r="I147" s="198"/>
      <c r="J147" s="198"/>
      <c r="K147" s="198"/>
      <c r="L147" s="198"/>
      <c r="M147" s="198"/>
      <c r="N147" s="198"/>
      <c r="O147" s="198"/>
      <c r="P147" s="198"/>
      <c r="Q147" s="198"/>
      <c r="R147" s="198"/>
      <c r="S147" s="198"/>
      <c r="T147" s="198"/>
      <c r="U147" s="198"/>
      <c r="V147" s="198"/>
      <c r="W147" s="198"/>
      <c r="X147" s="198"/>
      <c r="Y147" s="198"/>
      <c r="Z147" s="198"/>
    </row>
    <row r="148" spans="1:26" ht="15.75" customHeight="1">
      <c r="A148" s="198"/>
      <c r="B148" s="198"/>
      <c r="C148" s="198"/>
      <c r="D148" s="198"/>
      <c r="E148" s="198"/>
      <c r="F148" s="198"/>
      <c r="G148" s="198"/>
      <c r="H148" s="198"/>
      <c r="I148" s="198"/>
      <c r="J148" s="198"/>
      <c r="K148" s="198"/>
      <c r="L148" s="198"/>
      <c r="M148" s="198"/>
      <c r="N148" s="198"/>
      <c r="O148" s="198"/>
      <c r="P148" s="198"/>
      <c r="Q148" s="198"/>
      <c r="R148" s="198"/>
      <c r="S148" s="198"/>
      <c r="T148" s="198"/>
      <c r="U148" s="198"/>
      <c r="V148" s="198"/>
      <c r="W148" s="198"/>
      <c r="X148" s="198"/>
      <c r="Y148" s="198"/>
      <c r="Z148" s="198"/>
    </row>
    <row r="149" spans="1:26" ht="15.75" customHeight="1">
      <c r="A149" s="198"/>
      <c r="B149" s="198"/>
      <c r="C149" s="198"/>
      <c r="D149" s="198"/>
      <c r="E149" s="198"/>
      <c r="F149" s="198"/>
      <c r="G149" s="198"/>
      <c r="H149" s="198"/>
      <c r="I149" s="198"/>
      <c r="J149" s="198"/>
      <c r="K149" s="198"/>
      <c r="L149" s="198"/>
      <c r="M149" s="198"/>
      <c r="N149" s="198"/>
      <c r="O149" s="198"/>
      <c r="P149" s="198"/>
      <c r="Q149" s="198"/>
      <c r="R149" s="198"/>
      <c r="S149" s="198"/>
      <c r="T149" s="198"/>
      <c r="U149" s="198"/>
      <c r="V149" s="198"/>
      <c r="W149" s="198"/>
      <c r="X149" s="198"/>
      <c r="Y149" s="198"/>
      <c r="Z149" s="198"/>
    </row>
    <row r="150" spans="1:26" ht="15.75" customHeight="1">
      <c r="A150" s="198"/>
      <c r="B150" s="198"/>
      <c r="C150" s="198"/>
      <c r="D150" s="198"/>
      <c r="E150" s="198"/>
      <c r="F150" s="198"/>
      <c r="G150" s="198"/>
      <c r="H150" s="198"/>
      <c r="I150" s="198"/>
      <c r="J150" s="198"/>
      <c r="K150" s="198"/>
      <c r="L150" s="198"/>
      <c r="M150" s="198"/>
      <c r="N150" s="198"/>
      <c r="O150" s="198"/>
      <c r="P150" s="198"/>
      <c r="Q150" s="198"/>
      <c r="R150" s="198"/>
      <c r="S150" s="198"/>
      <c r="T150" s="198"/>
      <c r="U150" s="198"/>
      <c r="V150" s="198"/>
      <c r="W150" s="198"/>
      <c r="X150" s="198"/>
      <c r="Y150" s="198"/>
      <c r="Z150" s="198"/>
    </row>
    <row r="151" spans="1:26" ht="15.75" customHeight="1">
      <c r="A151" s="198"/>
      <c r="B151" s="198"/>
      <c r="C151" s="198"/>
      <c r="D151" s="198"/>
      <c r="E151" s="198"/>
      <c r="F151" s="198"/>
      <c r="G151" s="198"/>
      <c r="H151" s="198"/>
      <c r="I151" s="198"/>
      <c r="J151" s="198"/>
      <c r="K151" s="198"/>
      <c r="L151" s="198"/>
      <c r="M151" s="198"/>
      <c r="N151" s="198"/>
      <c r="O151" s="198"/>
      <c r="P151" s="198"/>
      <c r="Q151" s="198"/>
      <c r="R151" s="198"/>
      <c r="S151" s="198"/>
      <c r="T151" s="198"/>
      <c r="U151" s="198"/>
      <c r="V151" s="198"/>
      <c r="W151" s="198"/>
      <c r="X151" s="198"/>
      <c r="Y151" s="198"/>
      <c r="Z151" s="198"/>
    </row>
    <row r="152" spans="1:26" ht="15.75" customHeight="1">
      <c r="A152" s="198"/>
      <c r="B152" s="198"/>
      <c r="C152" s="198"/>
      <c r="D152" s="198"/>
      <c r="E152" s="198"/>
      <c r="F152" s="198"/>
      <c r="G152" s="198"/>
      <c r="H152" s="198"/>
      <c r="I152" s="198"/>
      <c r="J152" s="198"/>
      <c r="K152" s="198"/>
      <c r="L152" s="198"/>
      <c r="M152" s="198"/>
      <c r="N152" s="198"/>
      <c r="O152" s="198"/>
      <c r="P152" s="198"/>
      <c r="Q152" s="198"/>
      <c r="R152" s="198"/>
      <c r="S152" s="198"/>
      <c r="T152" s="198"/>
      <c r="U152" s="198"/>
      <c r="V152" s="198"/>
      <c r="W152" s="198"/>
      <c r="X152" s="198"/>
      <c r="Y152" s="198"/>
      <c r="Z152" s="198"/>
    </row>
    <row r="153" spans="1:26" ht="15.75" customHeight="1">
      <c r="A153" s="198"/>
      <c r="B153" s="198"/>
      <c r="C153" s="198"/>
      <c r="D153" s="198"/>
      <c r="E153" s="198"/>
      <c r="F153" s="198"/>
      <c r="G153" s="198"/>
      <c r="H153" s="198"/>
      <c r="I153" s="198"/>
      <c r="J153" s="198"/>
      <c r="K153" s="198"/>
      <c r="L153" s="198"/>
      <c r="M153" s="198"/>
      <c r="N153" s="198"/>
      <c r="O153" s="198"/>
      <c r="P153" s="198"/>
      <c r="Q153" s="198"/>
      <c r="R153" s="198"/>
      <c r="S153" s="198"/>
      <c r="T153" s="198"/>
      <c r="U153" s="198"/>
      <c r="V153" s="198"/>
      <c r="W153" s="198"/>
      <c r="X153" s="198"/>
      <c r="Y153" s="198"/>
      <c r="Z153" s="198"/>
    </row>
    <row r="154" spans="1:26" ht="15.75" customHeight="1">
      <c r="A154" s="198"/>
      <c r="B154" s="198"/>
      <c r="C154" s="198"/>
      <c r="D154" s="198"/>
      <c r="E154" s="198"/>
      <c r="F154" s="198"/>
      <c r="G154" s="198"/>
      <c r="H154" s="198"/>
      <c r="I154" s="198"/>
      <c r="J154" s="198"/>
      <c r="K154" s="198"/>
      <c r="L154" s="198"/>
      <c r="M154" s="198"/>
      <c r="N154" s="198"/>
      <c r="O154" s="198"/>
      <c r="P154" s="198"/>
      <c r="Q154" s="198"/>
      <c r="R154" s="198"/>
      <c r="S154" s="198"/>
      <c r="T154" s="198"/>
      <c r="U154" s="198"/>
      <c r="V154" s="198"/>
      <c r="W154" s="198"/>
      <c r="X154" s="198"/>
      <c r="Y154" s="198"/>
      <c r="Z154" s="198"/>
    </row>
    <row r="155" spans="1:26" ht="15.75" customHeight="1">
      <c r="A155" s="198"/>
      <c r="B155" s="198"/>
      <c r="C155" s="198"/>
      <c r="D155" s="198"/>
      <c r="E155" s="198"/>
      <c r="F155" s="198"/>
      <c r="G155" s="198"/>
      <c r="H155" s="198"/>
      <c r="I155" s="198"/>
      <c r="J155" s="198"/>
      <c r="K155" s="198"/>
      <c r="L155" s="198"/>
      <c r="M155" s="198"/>
      <c r="N155" s="198"/>
      <c r="O155" s="198"/>
      <c r="P155" s="198"/>
      <c r="Q155" s="198"/>
      <c r="R155" s="198"/>
      <c r="S155" s="198"/>
      <c r="T155" s="198"/>
      <c r="U155" s="198"/>
      <c r="V155" s="198"/>
      <c r="W155" s="198"/>
      <c r="X155" s="198"/>
      <c r="Y155" s="198"/>
      <c r="Z155" s="198"/>
    </row>
    <row r="156" spans="1:26" ht="15.75" customHeight="1">
      <c r="A156" s="198"/>
      <c r="B156" s="198"/>
      <c r="C156" s="198"/>
      <c r="D156" s="198"/>
      <c r="E156" s="198"/>
      <c r="F156" s="198"/>
      <c r="G156" s="198"/>
      <c r="H156" s="198"/>
      <c r="I156" s="198"/>
      <c r="J156" s="198"/>
      <c r="K156" s="198"/>
      <c r="L156" s="198"/>
      <c r="M156" s="198"/>
      <c r="N156" s="198"/>
      <c r="O156" s="198"/>
      <c r="P156" s="198"/>
      <c r="Q156" s="198"/>
      <c r="R156" s="198"/>
      <c r="S156" s="198"/>
      <c r="T156" s="198"/>
      <c r="U156" s="198"/>
      <c r="V156" s="198"/>
      <c r="W156" s="198"/>
      <c r="X156" s="198"/>
      <c r="Y156" s="198"/>
      <c r="Z156" s="198"/>
    </row>
    <row r="157" spans="1:26" ht="15.75" customHeight="1">
      <c r="A157" s="198"/>
      <c r="B157" s="198"/>
      <c r="C157" s="198"/>
      <c r="D157" s="198"/>
      <c r="E157" s="198"/>
      <c r="F157" s="198"/>
      <c r="G157" s="198"/>
      <c r="H157" s="198"/>
      <c r="I157" s="198"/>
      <c r="J157" s="198"/>
      <c r="K157" s="198"/>
      <c r="L157" s="198"/>
      <c r="M157" s="198"/>
      <c r="N157" s="198"/>
      <c r="O157" s="198"/>
      <c r="P157" s="198"/>
      <c r="Q157" s="198"/>
      <c r="R157" s="198"/>
      <c r="S157" s="198"/>
      <c r="T157" s="198"/>
      <c r="U157" s="198"/>
      <c r="V157" s="198"/>
      <c r="W157" s="198"/>
      <c r="X157" s="198"/>
      <c r="Y157" s="198"/>
      <c r="Z157" s="198"/>
    </row>
    <row r="158" spans="1:26" ht="15.75" customHeight="1">
      <c r="A158" s="198"/>
      <c r="B158" s="198"/>
      <c r="C158" s="198"/>
      <c r="D158" s="198"/>
      <c r="E158" s="198"/>
      <c r="F158" s="198"/>
      <c r="G158" s="198"/>
      <c r="H158" s="198"/>
      <c r="I158" s="198"/>
      <c r="J158" s="198"/>
      <c r="K158" s="198"/>
      <c r="L158" s="198"/>
      <c r="M158" s="198"/>
      <c r="N158" s="198"/>
      <c r="O158" s="198"/>
      <c r="P158" s="198"/>
      <c r="Q158" s="198"/>
      <c r="R158" s="198"/>
      <c r="S158" s="198"/>
      <c r="T158" s="198"/>
      <c r="U158" s="198"/>
      <c r="V158" s="198"/>
      <c r="W158" s="198"/>
      <c r="X158" s="198"/>
      <c r="Y158" s="198"/>
      <c r="Z158" s="198"/>
    </row>
    <row r="159" spans="1:26" ht="15.75" customHeight="1">
      <c r="A159" s="198"/>
      <c r="B159" s="198"/>
      <c r="C159" s="198"/>
      <c r="D159" s="198"/>
      <c r="E159" s="198"/>
      <c r="F159" s="198"/>
      <c r="G159" s="198"/>
      <c r="H159" s="198"/>
      <c r="I159" s="198"/>
      <c r="J159" s="198"/>
      <c r="K159" s="198"/>
      <c r="L159" s="198"/>
      <c r="M159" s="198"/>
      <c r="N159" s="198"/>
      <c r="O159" s="198"/>
      <c r="P159" s="198"/>
      <c r="Q159" s="198"/>
      <c r="R159" s="198"/>
      <c r="S159" s="198"/>
      <c r="T159" s="198"/>
      <c r="U159" s="198"/>
      <c r="V159" s="198"/>
      <c r="W159" s="198"/>
      <c r="X159" s="198"/>
      <c r="Y159" s="198"/>
      <c r="Z159" s="198"/>
    </row>
    <row r="160" spans="1:26" ht="15.75" customHeight="1">
      <c r="A160" s="198"/>
      <c r="B160" s="198"/>
      <c r="C160" s="198"/>
      <c r="D160" s="198"/>
      <c r="E160" s="198"/>
      <c r="F160" s="198"/>
      <c r="G160" s="198"/>
      <c r="H160" s="198"/>
      <c r="I160" s="198"/>
      <c r="J160" s="198"/>
      <c r="K160" s="198"/>
      <c r="L160" s="198"/>
      <c r="M160" s="198"/>
      <c r="N160" s="198"/>
      <c r="O160" s="198"/>
      <c r="P160" s="198"/>
      <c r="Q160" s="198"/>
      <c r="R160" s="198"/>
      <c r="S160" s="198"/>
      <c r="T160" s="198"/>
      <c r="U160" s="198"/>
      <c r="V160" s="198"/>
      <c r="W160" s="198"/>
      <c r="X160" s="198"/>
      <c r="Y160" s="198"/>
      <c r="Z160" s="198"/>
    </row>
    <row r="161" spans="1:26" ht="15.75" customHeight="1">
      <c r="A161" s="198"/>
      <c r="B161" s="198"/>
      <c r="C161" s="198"/>
      <c r="D161" s="198"/>
      <c r="E161" s="198"/>
      <c r="F161" s="198"/>
      <c r="G161" s="198"/>
      <c r="H161" s="198"/>
      <c r="I161" s="198"/>
      <c r="J161" s="198"/>
      <c r="K161" s="198"/>
      <c r="L161" s="198"/>
      <c r="M161" s="198"/>
      <c r="N161" s="198"/>
      <c r="O161" s="198"/>
      <c r="P161" s="198"/>
      <c r="Q161" s="198"/>
      <c r="R161" s="198"/>
      <c r="S161" s="198"/>
      <c r="T161" s="198"/>
      <c r="U161" s="198"/>
      <c r="V161" s="198"/>
      <c r="W161" s="198"/>
      <c r="X161" s="198"/>
      <c r="Y161" s="198"/>
      <c r="Z161" s="198"/>
    </row>
    <row r="162" spans="1:26" ht="15.75" customHeight="1">
      <c r="A162" s="198"/>
      <c r="B162" s="198"/>
      <c r="C162" s="198"/>
      <c r="D162" s="198"/>
      <c r="E162" s="198"/>
      <c r="F162" s="198"/>
      <c r="G162" s="198"/>
      <c r="H162" s="198"/>
      <c r="I162" s="198"/>
      <c r="J162" s="198"/>
      <c r="K162" s="198"/>
      <c r="L162" s="198"/>
      <c r="M162" s="198"/>
      <c r="N162" s="198"/>
      <c r="O162" s="198"/>
      <c r="P162" s="198"/>
      <c r="Q162" s="198"/>
      <c r="R162" s="198"/>
      <c r="S162" s="198"/>
      <c r="T162" s="198"/>
      <c r="U162" s="198"/>
      <c r="V162" s="198"/>
      <c r="W162" s="198"/>
      <c r="X162" s="198"/>
      <c r="Y162" s="198"/>
      <c r="Z162" s="198"/>
    </row>
    <row r="163" spans="1:26" ht="15.75" customHeight="1">
      <c r="A163" s="198"/>
      <c r="B163" s="198"/>
      <c r="C163" s="198"/>
      <c r="D163" s="198"/>
      <c r="E163" s="198"/>
      <c r="F163" s="198"/>
      <c r="G163" s="198"/>
      <c r="H163" s="198"/>
      <c r="I163" s="198"/>
      <c r="J163" s="198"/>
      <c r="K163" s="198"/>
      <c r="L163" s="198"/>
      <c r="M163" s="198"/>
      <c r="N163" s="198"/>
      <c r="O163" s="198"/>
      <c r="P163" s="198"/>
      <c r="Q163" s="198"/>
      <c r="R163" s="198"/>
      <c r="S163" s="198"/>
      <c r="T163" s="198"/>
      <c r="U163" s="198"/>
      <c r="V163" s="198"/>
      <c r="W163" s="198"/>
      <c r="X163" s="198"/>
      <c r="Y163" s="198"/>
      <c r="Z163" s="198"/>
    </row>
    <row r="164" spans="1:26" ht="15.75" customHeight="1">
      <c r="A164" s="198"/>
      <c r="B164" s="198"/>
      <c r="C164" s="198"/>
      <c r="D164" s="198"/>
      <c r="E164" s="198"/>
      <c r="F164" s="198"/>
      <c r="G164" s="198"/>
      <c r="H164" s="198"/>
      <c r="I164" s="198"/>
      <c r="J164" s="198"/>
      <c r="K164" s="198"/>
      <c r="L164" s="198"/>
      <c r="M164" s="198"/>
      <c r="N164" s="198"/>
      <c r="O164" s="198"/>
      <c r="P164" s="198"/>
      <c r="Q164" s="198"/>
      <c r="R164" s="198"/>
      <c r="S164" s="198"/>
      <c r="T164" s="198"/>
      <c r="U164" s="198"/>
      <c r="V164" s="198"/>
      <c r="W164" s="198"/>
      <c r="X164" s="198"/>
      <c r="Y164" s="198"/>
      <c r="Z164" s="198"/>
    </row>
    <row r="165" spans="1:26" ht="15.75" customHeight="1">
      <c r="A165" s="198"/>
      <c r="B165" s="198"/>
      <c r="C165" s="198"/>
      <c r="D165" s="198"/>
      <c r="E165" s="198"/>
      <c r="F165" s="198"/>
      <c r="G165" s="198"/>
      <c r="H165" s="198"/>
      <c r="I165" s="198"/>
      <c r="J165" s="198"/>
      <c r="K165" s="198"/>
      <c r="L165" s="198"/>
      <c r="M165" s="198"/>
      <c r="N165" s="198"/>
      <c r="O165" s="198"/>
      <c r="P165" s="198"/>
      <c r="Q165" s="198"/>
      <c r="R165" s="198"/>
      <c r="S165" s="198"/>
      <c r="T165" s="198"/>
      <c r="U165" s="198"/>
      <c r="V165" s="198"/>
      <c r="W165" s="198"/>
      <c r="X165" s="198"/>
      <c r="Y165" s="198"/>
      <c r="Z165" s="198"/>
    </row>
    <row r="166" spans="1:26" ht="15.75" customHeight="1">
      <c r="A166" s="198"/>
      <c r="B166" s="198"/>
      <c r="C166" s="198"/>
      <c r="D166" s="198"/>
      <c r="E166" s="198"/>
      <c r="F166" s="198"/>
      <c r="G166" s="198"/>
      <c r="H166" s="198"/>
      <c r="I166" s="198"/>
      <c r="J166" s="198"/>
      <c r="K166" s="198"/>
      <c r="L166" s="198"/>
      <c r="M166" s="198"/>
      <c r="N166" s="198"/>
      <c r="O166" s="198"/>
      <c r="P166" s="198"/>
      <c r="Q166" s="198"/>
      <c r="R166" s="198"/>
      <c r="S166" s="198"/>
      <c r="T166" s="198"/>
      <c r="U166" s="198"/>
      <c r="V166" s="198"/>
      <c r="W166" s="198"/>
      <c r="X166" s="198"/>
      <c r="Y166" s="198"/>
      <c r="Z166" s="198"/>
    </row>
    <row r="167" spans="1:26" ht="15.75" customHeight="1">
      <c r="A167" s="198"/>
      <c r="B167" s="198"/>
      <c r="C167" s="198"/>
      <c r="D167" s="198"/>
      <c r="E167" s="198"/>
      <c r="F167" s="198"/>
      <c r="G167" s="198"/>
      <c r="H167" s="198"/>
      <c r="I167" s="198"/>
      <c r="J167" s="198"/>
      <c r="K167" s="198"/>
      <c r="L167" s="198"/>
      <c r="M167" s="198"/>
      <c r="N167" s="198"/>
      <c r="O167" s="198"/>
      <c r="P167" s="198"/>
      <c r="Q167" s="198"/>
      <c r="R167" s="198"/>
      <c r="S167" s="198"/>
      <c r="T167" s="198"/>
      <c r="U167" s="198"/>
      <c r="V167" s="198"/>
      <c r="W167" s="198"/>
      <c r="X167" s="198"/>
      <c r="Y167" s="198"/>
      <c r="Z167" s="198"/>
    </row>
    <row r="168" spans="1:26" ht="15.75" customHeight="1">
      <c r="A168" s="198"/>
      <c r="B168" s="198"/>
      <c r="C168" s="198"/>
      <c r="D168" s="198"/>
      <c r="E168" s="198"/>
      <c r="F168" s="198"/>
      <c r="G168" s="198"/>
      <c r="H168" s="198"/>
      <c r="I168" s="198"/>
      <c r="J168" s="198"/>
      <c r="K168" s="198"/>
      <c r="L168" s="198"/>
      <c r="M168" s="198"/>
      <c r="N168" s="198"/>
      <c r="O168" s="198"/>
      <c r="P168" s="198"/>
      <c r="Q168" s="198"/>
      <c r="R168" s="198"/>
      <c r="S168" s="198"/>
      <c r="T168" s="198"/>
      <c r="U168" s="198"/>
      <c r="V168" s="198"/>
      <c r="W168" s="198"/>
      <c r="X168" s="198"/>
      <c r="Y168" s="198"/>
      <c r="Z168" s="198"/>
    </row>
    <row r="169" spans="1:26" ht="15.75" customHeight="1">
      <c r="A169" s="198"/>
      <c r="B169" s="198"/>
      <c r="C169" s="198"/>
      <c r="D169" s="198"/>
      <c r="E169" s="198"/>
      <c r="F169" s="198"/>
      <c r="G169" s="198"/>
      <c r="H169" s="198"/>
      <c r="I169" s="198"/>
      <c r="J169" s="198"/>
      <c r="K169" s="198"/>
      <c r="L169" s="198"/>
      <c r="M169" s="198"/>
      <c r="N169" s="198"/>
      <c r="O169" s="198"/>
      <c r="P169" s="198"/>
      <c r="Q169" s="198"/>
      <c r="R169" s="198"/>
      <c r="S169" s="198"/>
      <c r="T169" s="198"/>
      <c r="U169" s="198"/>
      <c r="V169" s="198"/>
      <c r="W169" s="198"/>
      <c r="X169" s="198"/>
      <c r="Y169" s="198"/>
      <c r="Z169" s="198"/>
    </row>
    <row r="170" spans="1:26" ht="15.75" customHeight="1">
      <c r="A170" s="198"/>
      <c r="B170" s="198"/>
      <c r="C170" s="198"/>
      <c r="D170" s="198"/>
      <c r="E170" s="198"/>
      <c r="F170" s="198"/>
      <c r="G170" s="198"/>
      <c r="H170" s="198"/>
      <c r="I170" s="198"/>
      <c r="J170" s="198"/>
      <c r="K170" s="198"/>
      <c r="L170" s="198"/>
      <c r="M170" s="198"/>
      <c r="N170" s="198"/>
      <c r="O170" s="198"/>
      <c r="P170" s="198"/>
      <c r="Q170" s="198"/>
      <c r="R170" s="198"/>
      <c r="S170" s="198"/>
      <c r="T170" s="198"/>
      <c r="U170" s="198"/>
      <c r="V170" s="198"/>
      <c r="W170" s="198"/>
      <c r="X170" s="198"/>
      <c r="Y170" s="198"/>
      <c r="Z170" s="198"/>
    </row>
    <row r="171" spans="1:26" ht="15.75" customHeight="1">
      <c r="A171" s="198"/>
      <c r="B171" s="198"/>
      <c r="C171" s="198"/>
      <c r="D171" s="198"/>
      <c r="E171" s="198"/>
      <c r="F171" s="198"/>
      <c r="G171" s="198"/>
      <c r="H171" s="198"/>
      <c r="I171" s="198"/>
      <c r="J171" s="198"/>
      <c r="K171" s="198"/>
      <c r="L171" s="198"/>
      <c r="M171" s="198"/>
      <c r="N171" s="198"/>
      <c r="O171" s="198"/>
      <c r="P171" s="198"/>
      <c r="Q171" s="198"/>
      <c r="R171" s="198"/>
      <c r="S171" s="198"/>
      <c r="T171" s="198"/>
      <c r="U171" s="198"/>
      <c r="V171" s="198"/>
      <c r="W171" s="198"/>
      <c r="X171" s="198"/>
      <c r="Y171" s="198"/>
      <c r="Z171" s="198"/>
    </row>
    <row r="172" spans="1:26" ht="15.75" customHeight="1">
      <c r="A172" s="198"/>
      <c r="B172" s="198"/>
      <c r="C172" s="198"/>
      <c r="D172" s="198"/>
      <c r="E172" s="198"/>
      <c r="F172" s="198"/>
      <c r="G172" s="198"/>
      <c r="H172" s="198"/>
      <c r="I172" s="198"/>
      <c r="J172" s="198"/>
      <c r="K172" s="198"/>
      <c r="L172" s="198"/>
      <c r="M172" s="198"/>
      <c r="N172" s="198"/>
      <c r="O172" s="198"/>
      <c r="P172" s="198"/>
      <c r="Q172" s="198"/>
      <c r="R172" s="198"/>
      <c r="S172" s="198"/>
      <c r="T172" s="198"/>
      <c r="U172" s="198"/>
      <c r="V172" s="198"/>
      <c r="W172" s="198"/>
      <c r="X172" s="198"/>
      <c r="Y172" s="198"/>
      <c r="Z172" s="198"/>
    </row>
    <row r="173" spans="1:26" ht="15.75" customHeight="1">
      <c r="A173" s="198"/>
      <c r="B173" s="198"/>
      <c r="C173" s="198"/>
      <c r="D173" s="198"/>
      <c r="E173" s="198"/>
      <c r="F173" s="198"/>
      <c r="G173" s="198"/>
      <c r="H173" s="198"/>
      <c r="I173" s="198"/>
      <c r="J173" s="198"/>
      <c r="K173" s="198"/>
      <c r="L173" s="198"/>
      <c r="M173" s="198"/>
      <c r="N173" s="198"/>
      <c r="O173" s="198"/>
      <c r="P173" s="198"/>
      <c r="Q173" s="198"/>
      <c r="R173" s="198"/>
      <c r="S173" s="198"/>
      <c r="T173" s="198"/>
      <c r="U173" s="198"/>
      <c r="V173" s="198"/>
      <c r="W173" s="198"/>
      <c r="X173" s="198"/>
      <c r="Y173" s="198"/>
      <c r="Z173" s="198"/>
    </row>
    <row r="174" spans="1:26" ht="15.75" customHeight="1">
      <c r="A174" s="198"/>
      <c r="B174" s="198"/>
      <c r="C174" s="198"/>
      <c r="D174" s="198"/>
      <c r="E174" s="198"/>
      <c r="F174" s="198"/>
      <c r="G174" s="198"/>
      <c r="H174" s="198"/>
      <c r="I174" s="198"/>
      <c r="J174" s="198"/>
      <c r="K174" s="198"/>
      <c r="L174" s="198"/>
      <c r="M174" s="198"/>
      <c r="N174" s="198"/>
      <c r="O174" s="198"/>
      <c r="P174" s="198"/>
      <c r="Q174" s="198"/>
      <c r="R174" s="198"/>
      <c r="S174" s="198"/>
      <c r="T174" s="198"/>
      <c r="U174" s="198"/>
      <c r="V174" s="198"/>
      <c r="W174" s="198"/>
      <c r="X174" s="198"/>
      <c r="Y174" s="198"/>
      <c r="Z174" s="198"/>
    </row>
    <row r="175" spans="1:26" ht="15.75" customHeight="1">
      <c r="A175" s="198"/>
      <c r="B175" s="198"/>
      <c r="C175" s="198"/>
      <c r="D175" s="198"/>
      <c r="E175" s="198"/>
      <c r="F175" s="198"/>
      <c r="G175" s="198"/>
      <c r="H175" s="198"/>
      <c r="I175" s="198"/>
      <c r="J175" s="198"/>
      <c r="K175" s="198"/>
      <c r="L175" s="198"/>
      <c r="M175" s="198"/>
      <c r="N175" s="198"/>
      <c r="O175" s="198"/>
      <c r="P175" s="198"/>
      <c r="Q175" s="198"/>
      <c r="R175" s="198"/>
      <c r="S175" s="198"/>
      <c r="T175" s="198"/>
      <c r="U175" s="198"/>
      <c r="V175" s="198"/>
      <c r="W175" s="198"/>
      <c r="X175" s="198"/>
      <c r="Y175" s="198"/>
      <c r="Z175" s="198"/>
    </row>
    <row r="176" spans="1:26" ht="15.75" customHeight="1">
      <c r="A176" s="198"/>
      <c r="B176" s="198"/>
      <c r="C176" s="198"/>
      <c r="D176" s="198"/>
      <c r="E176" s="198"/>
      <c r="F176" s="198"/>
      <c r="G176" s="198"/>
      <c r="H176" s="198"/>
      <c r="I176" s="198"/>
      <c r="J176" s="198"/>
      <c r="K176" s="198"/>
      <c r="L176" s="198"/>
      <c r="M176" s="198"/>
      <c r="N176" s="198"/>
      <c r="O176" s="198"/>
      <c r="P176" s="198"/>
      <c r="Q176" s="198"/>
      <c r="R176" s="198"/>
      <c r="S176" s="198"/>
      <c r="T176" s="198"/>
      <c r="U176" s="198"/>
      <c r="V176" s="198"/>
      <c r="W176" s="198"/>
      <c r="X176" s="198"/>
      <c r="Y176" s="198"/>
      <c r="Z176" s="198"/>
    </row>
    <row r="177" spans="1:26" ht="15.75" customHeight="1">
      <c r="A177" s="198"/>
      <c r="B177" s="198"/>
      <c r="C177" s="198"/>
      <c r="D177" s="198"/>
      <c r="E177" s="198"/>
      <c r="F177" s="198"/>
      <c r="G177" s="198"/>
      <c r="H177" s="198"/>
      <c r="I177" s="198"/>
      <c r="J177" s="198"/>
      <c r="K177" s="198"/>
      <c r="L177" s="198"/>
      <c r="M177" s="198"/>
      <c r="N177" s="198"/>
      <c r="O177" s="198"/>
      <c r="P177" s="198"/>
      <c r="Q177" s="198"/>
      <c r="R177" s="198"/>
      <c r="S177" s="198"/>
      <c r="T177" s="198"/>
      <c r="U177" s="198"/>
      <c r="V177" s="198"/>
      <c r="W177" s="198"/>
      <c r="X177" s="198"/>
      <c r="Y177" s="198"/>
      <c r="Z177" s="198"/>
    </row>
    <row r="178" spans="1:26" ht="15.75" customHeight="1">
      <c r="A178" s="198"/>
      <c r="B178" s="198"/>
      <c r="C178" s="198"/>
      <c r="D178" s="198"/>
      <c r="E178" s="198"/>
      <c r="F178" s="198"/>
      <c r="G178" s="198"/>
      <c r="H178" s="198"/>
      <c r="I178" s="198"/>
      <c r="J178" s="198"/>
      <c r="K178" s="198"/>
      <c r="L178" s="198"/>
      <c r="M178" s="198"/>
      <c r="N178" s="198"/>
      <c r="O178" s="198"/>
      <c r="P178" s="198"/>
      <c r="Q178" s="198"/>
      <c r="R178" s="198"/>
      <c r="S178" s="198"/>
      <c r="T178" s="198"/>
      <c r="U178" s="198"/>
      <c r="V178" s="198"/>
      <c r="W178" s="198"/>
      <c r="X178" s="198"/>
      <c r="Y178" s="198"/>
      <c r="Z178" s="198"/>
    </row>
    <row r="179" spans="1:26" ht="15.75" customHeight="1">
      <c r="A179" s="198"/>
      <c r="B179" s="198"/>
      <c r="C179" s="198"/>
      <c r="D179" s="198"/>
      <c r="E179" s="198"/>
      <c r="F179" s="198"/>
      <c r="G179" s="198"/>
      <c r="H179" s="198"/>
      <c r="I179" s="198"/>
      <c r="J179" s="198"/>
      <c r="K179" s="198"/>
      <c r="L179" s="198"/>
      <c r="M179" s="198"/>
      <c r="N179" s="198"/>
      <c r="O179" s="198"/>
      <c r="P179" s="198"/>
      <c r="Q179" s="198"/>
      <c r="R179" s="198"/>
      <c r="S179" s="198"/>
      <c r="T179" s="198"/>
      <c r="U179" s="198"/>
      <c r="V179" s="198"/>
      <c r="W179" s="198"/>
      <c r="X179" s="198"/>
      <c r="Y179" s="198"/>
      <c r="Z179" s="198"/>
    </row>
    <row r="180" spans="1:26" ht="15.75" customHeight="1">
      <c r="A180" s="198"/>
      <c r="B180" s="198"/>
      <c r="C180" s="198"/>
      <c r="D180" s="198"/>
      <c r="E180" s="198"/>
      <c r="F180" s="198"/>
      <c r="G180" s="198"/>
      <c r="H180" s="198"/>
      <c r="I180" s="198"/>
      <c r="J180" s="198"/>
      <c r="K180" s="198"/>
      <c r="L180" s="198"/>
      <c r="M180" s="198"/>
      <c r="N180" s="198"/>
      <c r="O180" s="198"/>
      <c r="P180" s="198"/>
      <c r="Q180" s="198"/>
      <c r="R180" s="198"/>
      <c r="S180" s="198"/>
      <c r="T180" s="198"/>
      <c r="U180" s="198"/>
      <c r="V180" s="198"/>
      <c r="W180" s="198"/>
      <c r="X180" s="198"/>
      <c r="Y180" s="198"/>
      <c r="Z180" s="198"/>
    </row>
    <row r="181" spans="1:26" ht="15.75" customHeight="1">
      <c r="A181" s="198"/>
      <c r="B181" s="198"/>
      <c r="C181" s="198"/>
      <c r="D181" s="198"/>
      <c r="E181" s="198"/>
      <c r="F181" s="198"/>
      <c r="G181" s="198"/>
      <c r="H181" s="198"/>
      <c r="I181" s="198"/>
      <c r="J181" s="198"/>
      <c r="K181" s="198"/>
      <c r="L181" s="198"/>
      <c r="M181" s="198"/>
      <c r="N181" s="198"/>
      <c r="O181" s="198"/>
      <c r="P181" s="198"/>
      <c r="Q181" s="198"/>
      <c r="R181" s="198"/>
      <c r="S181" s="198"/>
      <c r="T181" s="198"/>
      <c r="U181" s="198"/>
      <c r="V181" s="198"/>
      <c r="W181" s="198"/>
      <c r="X181" s="198"/>
      <c r="Y181" s="198"/>
      <c r="Z181" s="198"/>
    </row>
    <row r="182" spans="1:26" ht="15.75" customHeight="1">
      <c r="A182" s="198"/>
      <c r="B182" s="198"/>
      <c r="C182" s="198"/>
      <c r="D182" s="198"/>
      <c r="E182" s="198"/>
      <c r="F182" s="198"/>
      <c r="G182" s="198"/>
      <c r="H182" s="198"/>
      <c r="I182" s="198"/>
      <c r="J182" s="198"/>
      <c r="K182" s="198"/>
      <c r="L182" s="198"/>
      <c r="M182" s="198"/>
      <c r="N182" s="198"/>
      <c r="O182" s="198"/>
      <c r="P182" s="198"/>
      <c r="Q182" s="198"/>
      <c r="R182" s="198"/>
      <c r="S182" s="198"/>
      <c r="T182" s="198"/>
      <c r="U182" s="198"/>
      <c r="V182" s="198"/>
      <c r="W182" s="198"/>
      <c r="X182" s="198"/>
      <c r="Y182" s="198"/>
      <c r="Z182" s="198"/>
    </row>
    <row r="183" spans="1:26" ht="15.75" customHeight="1">
      <c r="A183" s="198"/>
      <c r="B183" s="198"/>
      <c r="C183" s="198"/>
      <c r="D183" s="198"/>
      <c r="E183" s="198"/>
      <c r="F183" s="198"/>
      <c r="G183" s="198"/>
      <c r="H183" s="198"/>
      <c r="I183" s="198"/>
      <c r="J183" s="198"/>
      <c r="K183" s="198"/>
      <c r="L183" s="198"/>
      <c r="M183" s="198"/>
      <c r="N183" s="198"/>
      <c r="O183" s="198"/>
      <c r="P183" s="198"/>
      <c r="Q183" s="198"/>
      <c r="R183" s="198"/>
      <c r="S183" s="198"/>
      <c r="T183" s="198"/>
      <c r="U183" s="198"/>
      <c r="V183" s="198"/>
      <c r="W183" s="198"/>
      <c r="X183" s="198"/>
      <c r="Y183" s="198"/>
      <c r="Z183" s="198"/>
    </row>
    <row r="184" spans="1:26" ht="15.75" customHeight="1">
      <c r="A184" s="198"/>
      <c r="B184" s="198"/>
      <c r="C184" s="198"/>
      <c r="D184" s="198"/>
      <c r="E184" s="198"/>
      <c r="F184" s="198"/>
      <c r="G184" s="198"/>
      <c r="H184" s="198"/>
      <c r="I184" s="198"/>
      <c r="J184" s="198"/>
      <c r="K184" s="198"/>
      <c r="L184" s="198"/>
      <c r="M184" s="198"/>
      <c r="N184" s="198"/>
      <c r="O184" s="198"/>
      <c r="P184" s="198"/>
      <c r="Q184" s="198"/>
      <c r="R184" s="198"/>
      <c r="S184" s="198"/>
      <c r="T184" s="198"/>
      <c r="U184" s="198"/>
      <c r="V184" s="198"/>
      <c r="W184" s="198"/>
      <c r="X184" s="198"/>
      <c r="Y184" s="198"/>
      <c r="Z184" s="198"/>
    </row>
    <row r="185" spans="1:26" ht="15.75" customHeight="1">
      <c r="A185" s="198"/>
      <c r="B185" s="198"/>
      <c r="C185" s="198"/>
      <c r="D185" s="198"/>
      <c r="E185" s="198"/>
      <c r="F185" s="198"/>
      <c r="G185" s="198"/>
      <c r="H185" s="198"/>
      <c r="I185" s="198"/>
      <c r="J185" s="198"/>
      <c r="K185" s="198"/>
      <c r="L185" s="198"/>
      <c r="M185" s="198"/>
      <c r="N185" s="198"/>
      <c r="O185" s="198"/>
      <c r="P185" s="198"/>
      <c r="Q185" s="198"/>
      <c r="R185" s="198"/>
      <c r="S185" s="198"/>
      <c r="T185" s="198"/>
      <c r="U185" s="198"/>
      <c r="V185" s="198"/>
      <c r="W185" s="198"/>
      <c r="X185" s="198"/>
      <c r="Y185" s="198"/>
      <c r="Z185" s="198"/>
    </row>
    <row r="186" spans="1:26" ht="15.75" customHeight="1">
      <c r="A186" s="198"/>
      <c r="B186" s="198"/>
      <c r="C186" s="198"/>
      <c r="D186" s="198"/>
      <c r="E186" s="198"/>
      <c r="F186" s="198"/>
      <c r="G186" s="198"/>
      <c r="H186" s="198"/>
      <c r="I186" s="198"/>
      <c r="J186" s="198"/>
      <c r="K186" s="198"/>
      <c r="L186" s="198"/>
      <c r="M186" s="198"/>
      <c r="N186" s="198"/>
      <c r="O186" s="198"/>
      <c r="P186" s="198"/>
      <c r="Q186" s="198"/>
      <c r="R186" s="198"/>
      <c r="S186" s="198"/>
      <c r="T186" s="198"/>
      <c r="U186" s="198"/>
      <c r="V186" s="198"/>
      <c r="W186" s="198"/>
      <c r="X186" s="198"/>
      <c r="Y186" s="198"/>
      <c r="Z186" s="198"/>
    </row>
    <row r="187" spans="1:26" ht="15.75" customHeight="1">
      <c r="A187" s="198"/>
      <c r="B187" s="198"/>
      <c r="C187" s="198"/>
      <c r="D187" s="198"/>
      <c r="E187" s="198"/>
      <c r="F187" s="198"/>
      <c r="G187" s="198"/>
      <c r="H187" s="198"/>
      <c r="I187" s="198"/>
      <c r="J187" s="198"/>
      <c r="K187" s="198"/>
      <c r="L187" s="198"/>
      <c r="M187" s="198"/>
      <c r="N187" s="198"/>
      <c r="O187" s="198"/>
      <c r="P187" s="198"/>
      <c r="Q187" s="198"/>
      <c r="R187" s="198"/>
      <c r="S187" s="198"/>
      <c r="T187" s="198"/>
      <c r="U187" s="198"/>
      <c r="V187" s="198"/>
      <c r="W187" s="198"/>
      <c r="X187" s="198"/>
      <c r="Y187" s="198"/>
      <c r="Z187" s="198"/>
    </row>
    <row r="188" spans="1:26" ht="15.75" customHeight="1">
      <c r="A188" s="198"/>
      <c r="B188" s="198"/>
      <c r="C188" s="198"/>
      <c r="D188" s="198"/>
      <c r="E188" s="198"/>
      <c r="F188" s="198"/>
      <c r="G188" s="198"/>
      <c r="H188" s="198"/>
      <c r="I188" s="198"/>
      <c r="J188" s="198"/>
      <c r="K188" s="198"/>
      <c r="L188" s="198"/>
      <c r="M188" s="198"/>
      <c r="N188" s="198"/>
      <c r="O188" s="198"/>
      <c r="P188" s="198"/>
      <c r="Q188" s="198"/>
      <c r="R188" s="198"/>
      <c r="S188" s="198"/>
      <c r="T188" s="198"/>
      <c r="U188" s="198"/>
      <c r="V188" s="198"/>
      <c r="W188" s="198"/>
      <c r="X188" s="198"/>
      <c r="Y188" s="198"/>
      <c r="Z188" s="198"/>
    </row>
    <row r="189" spans="1:26" ht="15.75" customHeight="1">
      <c r="A189" s="198"/>
      <c r="B189" s="198"/>
      <c r="C189" s="198"/>
      <c r="D189" s="198"/>
      <c r="E189" s="198"/>
      <c r="F189" s="198"/>
      <c r="G189" s="198"/>
      <c r="H189" s="198"/>
      <c r="I189" s="198"/>
      <c r="J189" s="198"/>
      <c r="K189" s="198"/>
      <c r="L189" s="198"/>
      <c r="M189" s="198"/>
      <c r="N189" s="198"/>
      <c r="O189" s="198"/>
      <c r="P189" s="198"/>
      <c r="Q189" s="198"/>
      <c r="R189" s="198"/>
      <c r="S189" s="198"/>
      <c r="T189" s="198"/>
      <c r="U189" s="198"/>
      <c r="V189" s="198"/>
      <c r="W189" s="198"/>
      <c r="X189" s="198"/>
      <c r="Y189" s="198"/>
      <c r="Z189" s="198"/>
    </row>
    <row r="190" spans="1:26" ht="15.75" customHeight="1">
      <c r="A190" s="198"/>
      <c r="B190" s="198"/>
      <c r="C190" s="198"/>
      <c r="D190" s="198"/>
      <c r="E190" s="198"/>
      <c r="F190" s="198"/>
      <c r="G190" s="198"/>
      <c r="H190" s="198"/>
      <c r="I190" s="198"/>
      <c r="J190" s="198"/>
      <c r="K190" s="198"/>
      <c r="L190" s="198"/>
      <c r="M190" s="198"/>
      <c r="N190" s="198"/>
      <c r="O190" s="198"/>
      <c r="P190" s="198"/>
      <c r="Q190" s="198"/>
      <c r="R190" s="198"/>
      <c r="S190" s="198"/>
      <c r="T190" s="198"/>
      <c r="U190" s="198"/>
      <c r="V190" s="198"/>
      <c r="W190" s="198"/>
      <c r="X190" s="198"/>
      <c r="Y190" s="198"/>
      <c r="Z190" s="198"/>
    </row>
    <row r="191" spans="1:26" ht="15.75" customHeight="1">
      <c r="A191" s="198"/>
      <c r="B191" s="198"/>
      <c r="C191" s="198"/>
      <c r="D191" s="198"/>
      <c r="E191" s="198"/>
      <c r="F191" s="198"/>
      <c r="G191" s="198"/>
      <c r="H191" s="198"/>
      <c r="I191" s="198"/>
      <c r="J191" s="198"/>
      <c r="K191" s="198"/>
      <c r="L191" s="198"/>
      <c r="M191" s="198"/>
      <c r="N191" s="198"/>
      <c r="O191" s="198"/>
      <c r="P191" s="198"/>
      <c r="Q191" s="198"/>
      <c r="R191" s="198"/>
      <c r="S191" s="198"/>
      <c r="T191" s="198"/>
      <c r="U191" s="198"/>
      <c r="V191" s="198"/>
      <c r="W191" s="198"/>
      <c r="X191" s="198"/>
      <c r="Y191" s="198"/>
      <c r="Z191" s="198"/>
    </row>
    <row r="192" spans="1:26" ht="15.75" customHeight="1">
      <c r="A192" s="198"/>
      <c r="B192" s="198"/>
      <c r="C192" s="198"/>
      <c r="D192" s="198"/>
      <c r="E192" s="198"/>
      <c r="F192" s="198"/>
      <c r="G192" s="198"/>
      <c r="H192" s="198"/>
      <c r="I192" s="198"/>
      <c r="J192" s="198"/>
      <c r="K192" s="198"/>
      <c r="L192" s="198"/>
      <c r="M192" s="198"/>
      <c r="N192" s="198"/>
      <c r="O192" s="198"/>
      <c r="P192" s="198"/>
      <c r="Q192" s="198"/>
      <c r="R192" s="198"/>
      <c r="S192" s="198"/>
      <c r="T192" s="198"/>
      <c r="U192" s="198"/>
      <c r="V192" s="198"/>
      <c r="W192" s="198"/>
      <c r="X192" s="198"/>
      <c r="Y192" s="198"/>
      <c r="Z192" s="198"/>
    </row>
    <row r="193" spans="1:26" ht="15.75" customHeight="1">
      <c r="A193" s="198"/>
      <c r="B193" s="198"/>
      <c r="C193" s="198"/>
      <c r="D193" s="198"/>
      <c r="E193" s="198"/>
      <c r="F193" s="198"/>
      <c r="G193" s="198"/>
      <c r="H193" s="198"/>
      <c r="I193" s="198"/>
      <c r="J193" s="198"/>
      <c r="K193" s="198"/>
      <c r="L193" s="198"/>
      <c r="M193" s="198"/>
      <c r="N193" s="198"/>
      <c r="O193" s="198"/>
      <c r="P193" s="198"/>
      <c r="Q193" s="198"/>
      <c r="R193" s="198"/>
      <c r="S193" s="198"/>
      <c r="T193" s="198"/>
      <c r="U193" s="198"/>
      <c r="V193" s="198"/>
      <c r="W193" s="198"/>
      <c r="X193" s="198"/>
      <c r="Y193" s="198"/>
      <c r="Z193" s="198"/>
    </row>
    <row r="194" spans="1:26" ht="15.75" customHeight="1">
      <c r="A194" s="198"/>
      <c r="B194" s="198"/>
      <c r="C194" s="198"/>
      <c r="D194" s="198"/>
      <c r="E194" s="198"/>
      <c r="F194" s="198"/>
      <c r="G194" s="198"/>
      <c r="H194" s="198"/>
      <c r="I194" s="198"/>
      <c r="J194" s="198"/>
      <c r="K194" s="198"/>
      <c r="L194" s="198"/>
      <c r="M194" s="198"/>
      <c r="N194" s="198"/>
      <c r="O194" s="198"/>
      <c r="P194" s="198"/>
      <c r="Q194" s="198"/>
      <c r="R194" s="198"/>
      <c r="S194" s="198"/>
      <c r="T194" s="198"/>
      <c r="U194" s="198"/>
      <c r="V194" s="198"/>
      <c r="W194" s="198"/>
      <c r="X194" s="198"/>
      <c r="Y194" s="198"/>
      <c r="Z194" s="198"/>
    </row>
    <row r="195" spans="1:26" ht="15.75" customHeight="1">
      <c r="A195" s="198"/>
      <c r="B195" s="198"/>
      <c r="C195" s="198"/>
      <c r="D195" s="198"/>
      <c r="E195" s="198"/>
      <c r="F195" s="198"/>
      <c r="G195" s="198"/>
      <c r="H195" s="198"/>
      <c r="I195" s="198"/>
      <c r="J195" s="198"/>
      <c r="K195" s="198"/>
      <c r="L195" s="198"/>
      <c r="M195" s="198"/>
      <c r="N195" s="198"/>
      <c r="O195" s="198"/>
      <c r="P195" s="198"/>
      <c r="Q195" s="198"/>
      <c r="R195" s="198"/>
      <c r="S195" s="198"/>
      <c r="T195" s="198"/>
      <c r="U195" s="198"/>
      <c r="V195" s="198"/>
      <c r="W195" s="198"/>
      <c r="X195" s="198"/>
      <c r="Y195" s="198"/>
      <c r="Z195" s="198"/>
    </row>
    <row r="196" spans="1:26" ht="15.75" customHeight="1">
      <c r="A196" s="198"/>
      <c r="B196" s="198"/>
      <c r="C196" s="198"/>
      <c r="D196" s="198"/>
      <c r="E196" s="198"/>
      <c r="F196" s="198"/>
      <c r="G196" s="198"/>
      <c r="H196" s="198"/>
      <c r="I196" s="198"/>
      <c r="J196" s="198"/>
      <c r="K196" s="198"/>
      <c r="L196" s="198"/>
      <c r="M196" s="198"/>
      <c r="N196" s="198"/>
      <c r="O196" s="198"/>
      <c r="P196" s="198"/>
      <c r="Q196" s="198"/>
      <c r="R196" s="198"/>
      <c r="S196" s="198"/>
      <c r="T196" s="198"/>
      <c r="U196" s="198"/>
      <c r="V196" s="198"/>
      <c r="W196" s="198"/>
      <c r="X196" s="198"/>
      <c r="Y196" s="198"/>
      <c r="Z196" s="198"/>
    </row>
    <row r="197" spans="1:26" ht="15.75" customHeight="1">
      <c r="A197" s="198"/>
      <c r="B197" s="198"/>
      <c r="C197" s="198"/>
      <c r="D197" s="198"/>
      <c r="E197" s="198"/>
      <c r="F197" s="198"/>
      <c r="G197" s="198"/>
      <c r="H197" s="198"/>
      <c r="I197" s="198"/>
      <c r="J197" s="198"/>
      <c r="K197" s="198"/>
      <c r="L197" s="198"/>
      <c r="M197" s="198"/>
      <c r="N197" s="198"/>
      <c r="O197" s="198"/>
      <c r="P197" s="198"/>
      <c r="Q197" s="198"/>
      <c r="R197" s="198"/>
      <c r="S197" s="198"/>
      <c r="T197" s="198"/>
      <c r="U197" s="198"/>
      <c r="V197" s="198"/>
      <c r="W197" s="198"/>
      <c r="X197" s="198"/>
      <c r="Y197" s="198"/>
      <c r="Z197" s="198"/>
    </row>
    <row r="198" spans="1:26" ht="15.75" customHeight="1">
      <c r="A198" s="198"/>
      <c r="B198" s="198"/>
      <c r="C198" s="198"/>
      <c r="D198" s="198"/>
      <c r="E198" s="198"/>
      <c r="F198" s="198"/>
      <c r="G198" s="198"/>
      <c r="H198" s="198"/>
      <c r="I198" s="198"/>
      <c r="J198" s="198"/>
      <c r="K198" s="198"/>
      <c r="L198" s="198"/>
      <c r="M198" s="198"/>
      <c r="N198" s="198"/>
      <c r="O198" s="198"/>
      <c r="P198" s="198"/>
      <c r="Q198" s="198"/>
      <c r="R198" s="198"/>
      <c r="S198" s="198"/>
      <c r="T198" s="198"/>
      <c r="U198" s="198"/>
      <c r="V198" s="198"/>
      <c r="W198" s="198"/>
      <c r="X198" s="198"/>
      <c r="Y198" s="198"/>
      <c r="Z198" s="198"/>
    </row>
    <row r="199" spans="1:26" ht="15.75" customHeight="1">
      <c r="A199" s="198"/>
      <c r="B199" s="198"/>
      <c r="C199" s="198"/>
      <c r="D199" s="198"/>
      <c r="E199" s="198"/>
      <c r="F199" s="198"/>
      <c r="G199" s="198"/>
      <c r="H199" s="198"/>
      <c r="I199" s="198"/>
      <c r="J199" s="198"/>
      <c r="K199" s="198"/>
      <c r="L199" s="198"/>
      <c r="M199" s="198"/>
      <c r="N199" s="198"/>
      <c r="O199" s="198"/>
      <c r="P199" s="198"/>
      <c r="Q199" s="198"/>
      <c r="R199" s="198"/>
      <c r="S199" s="198"/>
      <c r="T199" s="198"/>
      <c r="U199" s="198"/>
      <c r="V199" s="198"/>
      <c r="W199" s="198"/>
      <c r="X199" s="198"/>
      <c r="Y199" s="198"/>
      <c r="Z199" s="198"/>
    </row>
    <row r="200" spans="1:26" ht="15.75" customHeight="1">
      <c r="A200" s="198"/>
      <c r="B200" s="198"/>
      <c r="C200" s="198"/>
      <c r="D200" s="198"/>
      <c r="E200" s="198"/>
      <c r="F200" s="198"/>
      <c r="G200" s="198"/>
      <c r="H200" s="198"/>
      <c r="I200" s="198"/>
      <c r="J200" s="198"/>
      <c r="K200" s="198"/>
      <c r="L200" s="198"/>
      <c r="M200" s="198"/>
      <c r="N200" s="198"/>
      <c r="O200" s="198"/>
      <c r="P200" s="198"/>
      <c r="Q200" s="198"/>
      <c r="R200" s="198"/>
      <c r="S200" s="198"/>
      <c r="T200" s="198"/>
      <c r="U200" s="198"/>
      <c r="V200" s="198"/>
      <c r="W200" s="198"/>
      <c r="X200" s="198"/>
      <c r="Y200" s="198"/>
      <c r="Z200" s="198"/>
    </row>
    <row r="201" spans="1:26" ht="15.75" customHeight="1">
      <c r="A201" s="198"/>
      <c r="B201" s="198"/>
      <c r="C201" s="198"/>
      <c r="D201" s="198"/>
      <c r="E201" s="198"/>
      <c r="F201" s="198"/>
      <c r="G201" s="198"/>
      <c r="H201" s="198"/>
      <c r="I201" s="198"/>
      <c r="J201" s="198"/>
      <c r="K201" s="198"/>
      <c r="L201" s="198"/>
      <c r="M201" s="198"/>
      <c r="N201" s="198"/>
      <c r="O201" s="198"/>
      <c r="P201" s="198"/>
      <c r="Q201" s="198"/>
      <c r="R201" s="198"/>
      <c r="S201" s="198"/>
      <c r="T201" s="198"/>
      <c r="U201" s="198"/>
      <c r="V201" s="198"/>
      <c r="W201" s="198"/>
      <c r="X201" s="198"/>
      <c r="Y201" s="198"/>
      <c r="Z201" s="198"/>
    </row>
    <row r="202" spans="1:26" ht="15.75" customHeight="1">
      <c r="A202" s="198"/>
      <c r="B202" s="198"/>
      <c r="C202" s="198"/>
      <c r="D202" s="198"/>
      <c r="E202" s="198"/>
      <c r="F202" s="198"/>
      <c r="G202" s="198"/>
      <c r="H202" s="198"/>
      <c r="I202" s="198"/>
      <c r="J202" s="198"/>
      <c r="K202" s="198"/>
      <c r="L202" s="198"/>
      <c r="M202" s="198"/>
      <c r="N202" s="198"/>
      <c r="O202" s="198"/>
      <c r="P202" s="198"/>
      <c r="Q202" s="198"/>
      <c r="R202" s="198"/>
      <c r="S202" s="198"/>
      <c r="T202" s="198"/>
      <c r="U202" s="198"/>
      <c r="V202" s="198"/>
      <c r="W202" s="198"/>
      <c r="X202" s="198"/>
      <c r="Y202" s="198"/>
      <c r="Z202" s="198"/>
    </row>
    <row r="203" spans="1:26" ht="15.75" customHeight="1">
      <c r="A203" s="198"/>
      <c r="B203" s="198"/>
      <c r="C203" s="198"/>
      <c r="D203" s="198"/>
      <c r="E203" s="198"/>
      <c r="F203" s="198"/>
      <c r="G203" s="198"/>
      <c r="H203" s="198"/>
      <c r="I203" s="198"/>
      <c r="J203" s="198"/>
      <c r="K203" s="198"/>
      <c r="L203" s="198"/>
      <c r="M203" s="198"/>
      <c r="N203" s="198"/>
      <c r="O203" s="198"/>
      <c r="P203" s="198"/>
      <c r="Q203" s="198"/>
      <c r="R203" s="198"/>
      <c r="S203" s="198"/>
      <c r="T203" s="198"/>
      <c r="U203" s="198"/>
      <c r="V203" s="198"/>
      <c r="W203" s="198"/>
      <c r="X203" s="198"/>
      <c r="Y203" s="198"/>
      <c r="Z203" s="198"/>
    </row>
    <row r="204" spans="1:26" ht="15.75" customHeight="1">
      <c r="A204" s="198"/>
      <c r="B204" s="198"/>
      <c r="C204" s="198"/>
      <c r="D204" s="198"/>
      <c r="E204" s="198"/>
      <c r="F204" s="198"/>
      <c r="G204" s="198"/>
      <c r="H204" s="198"/>
      <c r="I204" s="198"/>
      <c r="J204" s="198"/>
      <c r="K204" s="198"/>
      <c r="L204" s="198"/>
      <c r="M204" s="198"/>
      <c r="N204" s="198"/>
      <c r="O204" s="198"/>
      <c r="P204" s="198"/>
      <c r="Q204" s="198"/>
      <c r="R204" s="198"/>
      <c r="S204" s="198"/>
      <c r="T204" s="198"/>
      <c r="U204" s="198"/>
      <c r="V204" s="198"/>
      <c r="W204" s="198"/>
      <c r="X204" s="198"/>
      <c r="Y204" s="198"/>
      <c r="Z204" s="198"/>
    </row>
    <row r="205" spans="1:26" ht="15.75" customHeight="1">
      <c r="A205" s="198"/>
      <c r="B205" s="198"/>
      <c r="C205" s="198"/>
      <c r="D205" s="198"/>
      <c r="E205" s="198"/>
      <c r="F205" s="198"/>
      <c r="G205" s="198"/>
      <c r="H205" s="198"/>
      <c r="I205" s="198"/>
      <c r="J205" s="198"/>
      <c r="K205" s="198"/>
      <c r="L205" s="198"/>
      <c r="M205" s="198"/>
      <c r="N205" s="198"/>
      <c r="O205" s="198"/>
      <c r="P205" s="198"/>
      <c r="Q205" s="198"/>
      <c r="R205" s="198"/>
      <c r="S205" s="198"/>
      <c r="T205" s="198"/>
      <c r="U205" s="198"/>
      <c r="V205" s="198"/>
      <c r="W205" s="198"/>
      <c r="X205" s="198"/>
      <c r="Y205" s="198"/>
      <c r="Z205" s="198"/>
    </row>
    <row r="206" spans="1:26" ht="15.75" customHeight="1">
      <c r="A206" s="198"/>
      <c r="B206" s="198"/>
      <c r="C206" s="198"/>
      <c r="D206" s="198"/>
      <c r="E206" s="198"/>
      <c r="F206" s="198"/>
      <c r="G206" s="198"/>
      <c r="H206" s="198"/>
      <c r="I206" s="198"/>
      <c r="J206" s="198"/>
      <c r="K206" s="198"/>
      <c r="L206" s="198"/>
      <c r="M206" s="198"/>
      <c r="N206" s="198"/>
      <c r="O206" s="198"/>
      <c r="P206" s="198"/>
      <c r="Q206" s="198"/>
      <c r="R206" s="198"/>
      <c r="S206" s="198"/>
      <c r="T206" s="198"/>
      <c r="U206" s="198"/>
      <c r="V206" s="198"/>
      <c r="W206" s="198"/>
      <c r="X206" s="198"/>
      <c r="Y206" s="198"/>
      <c r="Z206" s="198"/>
    </row>
    <row r="207" spans="1:26" ht="15.75" customHeight="1">
      <c r="A207" s="198"/>
      <c r="B207" s="198"/>
      <c r="C207" s="198"/>
      <c r="D207" s="198"/>
      <c r="E207" s="198"/>
      <c r="F207" s="198"/>
      <c r="G207" s="198"/>
      <c r="H207" s="198"/>
      <c r="I207" s="198"/>
      <c r="J207" s="198"/>
      <c r="K207" s="198"/>
      <c r="L207" s="198"/>
      <c r="M207" s="198"/>
      <c r="N207" s="198"/>
      <c r="O207" s="198"/>
      <c r="P207" s="198"/>
      <c r="Q207" s="198"/>
      <c r="R207" s="198"/>
      <c r="S207" s="198"/>
      <c r="T207" s="198"/>
      <c r="U207" s="198"/>
      <c r="V207" s="198"/>
      <c r="W207" s="198"/>
      <c r="X207" s="198"/>
      <c r="Y207" s="198"/>
      <c r="Z207" s="198"/>
    </row>
    <row r="208" spans="1:26" ht="15.75" customHeight="1">
      <c r="A208" s="198"/>
      <c r="B208" s="198"/>
      <c r="C208" s="198"/>
      <c r="D208" s="198"/>
      <c r="E208" s="198"/>
      <c r="F208" s="198"/>
      <c r="G208" s="198"/>
      <c r="H208" s="198"/>
      <c r="I208" s="198"/>
      <c r="J208" s="198"/>
      <c r="K208" s="198"/>
      <c r="L208" s="198"/>
      <c r="M208" s="198"/>
      <c r="N208" s="198"/>
      <c r="O208" s="198"/>
      <c r="P208" s="198"/>
      <c r="Q208" s="198"/>
      <c r="R208" s="198"/>
      <c r="S208" s="198"/>
      <c r="T208" s="198"/>
      <c r="U208" s="198"/>
      <c r="V208" s="198"/>
      <c r="W208" s="198"/>
      <c r="X208" s="198"/>
      <c r="Y208" s="198"/>
      <c r="Z208" s="198"/>
    </row>
    <row r="209" spans="1:26" ht="15.75" customHeight="1">
      <c r="A209" s="198"/>
      <c r="B209" s="198"/>
      <c r="C209" s="198"/>
      <c r="D209" s="198"/>
      <c r="E209" s="198"/>
      <c r="F209" s="198"/>
      <c r="G209" s="198"/>
      <c r="H209" s="198"/>
      <c r="I209" s="198"/>
      <c r="J209" s="198"/>
      <c r="K209" s="198"/>
      <c r="L209" s="198"/>
      <c r="M209" s="198"/>
      <c r="N209" s="198"/>
      <c r="O209" s="198"/>
      <c r="P209" s="198"/>
      <c r="Q209" s="198"/>
      <c r="R209" s="198"/>
      <c r="S209" s="198"/>
      <c r="T209" s="198"/>
      <c r="U209" s="198"/>
      <c r="V209" s="198"/>
      <c r="W209" s="198"/>
      <c r="X209" s="198"/>
      <c r="Y209" s="198"/>
      <c r="Z209" s="198"/>
    </row>
    <row r="210" spans="1:26" ht="15.75" customHeight="1">
      <c r="A210" s="198"/>
      <c r="B210" s="198"/>
      <c r="C210" s="198"/>
      <c r="D210" s="198"/>
      <c r="E210" s="198"/>
      <c r="F210" s="198"/>
      <c r="G210" s="198"/>
      <c r="H210" s="198"/>
      <c r="I210" s="198"/>
      <c r="J210" s="198"/>
      <c r="K210" s="198"/>
      <c r="L210" s="198"/>
      <c r="M210" s="198"/>
      <c r="N210" s="198"/>
      <c r="O210" s="198"/>
      <c r="P210" s="198"/>
      <c r="Q210" s="198"/>
      <c r="R210" s="198"/>
      <c r="S210" s="198"/>
      <c r="T210" s="198"/>
      <c r="U210" s="198"/>
      <c r="V210" s="198"/>
      <c r="W210" s="198"/>
      <c r="X210" s="198"/>
      <c r="Y210" s="198"/>
      <c r="Z210" s="198"/>
    </row>
    <row r="211" spans="1:26" ht="15.75" customHeight="1">
      <c r="A211" s="198"/>
      <c r="B211" s="198"/>
      <c r="C211" s="198"/>
      <c r="D211" s="198"/>
      <c r="E211" s="198"/>
      <c r="F211" s="198"/>
      <c r="G211" s="198"/>
      <c r="H211" s="198"/>
      <c r="I211" s="198"/>
      <c r="J211" s="198"/>
      <c r="K211" s="198"/>
      <c r="L211" s="198"/>
      <c r="M211" s="198"/>
      <c r="N211" s="198"/>
      <c r="O211" s="198"/>
      <c r="P211" s="198"/>
      <c r="Q211" s="198"/>
      <c r="R211" s="198"/>
      <c r="S211" s="198"/>
      <c r="T211" s="198"/>
      <c r="U211" s="198"/>
      <c r="V211" s="198"/>
      <c r="W211" s="198"/>
      <c r="X211" s="198"/>
      <c r="Y211" s="198"/>
      <c r="Z211" s="198"/>
    </row>
    <row r="212" spans="1:26" ht="15.75" customHeight="1">
      <c r="A212" s="198"/>
      <c r="B212" s="198"/>
      <c r="C212" s="198"/>
      <c r="D212" s="198"/>
      <c r="E212" s="198"/>
      <c r="F212" s="198"/>
      <c r="G212" s="198"/>
      <c r="H212" s="198"/>
      <c r="I212" s="198"/>
      <c r="J212" s="198"/>
      <c r="K212" s="198"/>
      <c r="L212" s="198"/>
      <c r="M212" s="198"/>
      <c r="N212" s="198"/>
      <c r="O212" s="198"/>
      <c r="P212" s="198"/>
      <c r="Q212" s="198"/>
      <c r="R212" s="198"/>
      <c r="S212" s="198"/>
      <c r="T212" s="198"/>
      <c r="U212" s="198"/>
      <c r="V212" s="198"/>
      <c r="W212" s="198"/>
      <c r="X212" s="198"/>
      <c r="Y212" s="198"/>
      <c r="Z212" s="198"/>
    </row>
    <row r="213" spans="1:26" ht="15.75" customHeight="1">
      <c r="A213" s="198"/>
      <c r="B213" s="198"/>
      <c r="C213" s="198"/>
      <c r="D213" s="198"/>
      <c r="E213" s="198"/>
      <c r="F213" s="198"/>
      <c r="G213" s="198"/>
      <c r="H213" s="198"/>
      <c r="I213" s="198"/>
      <c r="J213" s="198"/>
      <c r="K213" s="198"/>
      <c r="L213" s="198"/>
      <c r="M213" s="198"/>
      <c r="N213" s="198"/>
      <c r="O213" s="198"/>
      <c r="P213" s="198"/>
      <c r="Q213" s="198"/>
      <c r="R213" s="198"/>
      <c r="S213" s="198"/>
      <c r="T213" s="198"/>
      <c r="U213" s="198"/>
      <c r="V213" s="198"/>
      <c r="W213" s="198"/>
      <c r="X213" s="198"/>
      <c r="Y213" s="198"/>
      <c r="Z213" s="198"/>
    </row>
    <row r="214" spans="1:26" ht="15.75" customHeight="1">
      <c r="A214" s="198"/>
      <c r="B214" s="198"/>
      <c r="C214" s="198"/>
      <c r="D214" s="198"/>
      <c r="E214" s="198"/>
      <c r="F214" s="198"/>
      <c r="G214" s="198"/>
      <c r="H214" s="198"/>
      <c r="I214" s="198"/>
      <c r="J214" s="198"/>
      <c r="K214" s="198"/>
      <c r="L214" s="198"/>
      <c r="M214" s="198"/>
      <c r="N214" s="198"/>
      <c r="O214" s="198"/>
      <c r="P214" s="198"/>
      <c r="Q214" s="198"/>
      <c r="R214" s="198"/>
      <c r="S214" s="198"/>
      <c r="T214" s="198"/>
      <c r="U214" s="198"/>
      <c r="V214" s="198"/>
      <c r="W214" s="198"/>
      <c r="X214" s="198"/>
      <c r="Y214" s="198"/>
      <c r="Z214" s="198"/>
    </row>
    <row r="215" spans="1:26" ht="15.75" customHeight="1">
      <c r="A215" s="198"/>
      <c r="B215" s="198"/>
      <c r="C215" s="198"/>
      <c r="D215" s="198"/>
      <c r="E215" s="198"/>
      <c r="F215" s="198"/>
      <c r="G215" s="198"/>
      <c r="H215" s="198"/>
      <c r="I215" s="198"/>
      <c r="J215" s="198"/>
      <c r="K215" s="198"/>
      <c r="L215" s="198"/>
      <c r="M215" s="198"/>
      <c r="N215" s="198"/>
      <c r="O215" s="198"/>
      <c r="P215" s="198"/>
      <c r="Q215" s="198"/>
      <c r="R215" s="198"/>
      <c r="S215" s="198"/>
      <c r="T215" s="198"/>
      <c r="U215" s="198"/>
      <c r="V215" s="198"/>
      <c r="W215" s="198"/>
      <c r="X215" s="198"/>
      <c r="Y215" s="198"/>
      <c r="Z215" s="198"/>
    </row>
    <row r="216" spans="1:26" ht="15.75" customHeight="1">
      <c r="A216" s="198"/>
      <c r="B216" s="198"/>
      <c r="C216" s="198"/>
      <c r="D216" s="198"/>
      <c r="E216" s="198"/>
      <c r="F216" s="198"/>
      <c r="G216" s="198"/>
      <c r="H216" s="198"/>
      <c r="I216" s="198"/>
      <c r="J216" s="198"/>
      <c r="K216" s="198"/>
      <c r="L216" s="198"/>
      <c r="M216" s="198"/>
      <c r="N216" s="198"/>
      <c r="O216" s="198"/>
      <c r="P216" s="198"/>
      <c r="Q216" s="198"/>
      <c r="R216" s="198"/>
      <c r="S216" s="198"/>
      <c r="T216" s="198"/>
      <c r="U216" s="198"/>
      <c r="V216" s="198"/>
      <c r="W216" s="198"/>
      <c r="X216" s="198"/>
      <c r="Y216" s="198"/>
      <c r="Z216" s="198"/>
    </row>
    <row r="217" spans="1:26" ht="15.75" customHeight="1">
      <c r="A217" s="198"/>
      <c r="B217" s="198"/>
      <c r="C217" s="198"/>
      <c r="D217" s="198"/>
      <c r="E217" s="198"/>
      <c r="F217" s="198"/>
      <c r="G217" s="198"/>
      <c r="H217" s="198"/>
      <c r="I217" s="198"/>
      <c r="J217" s="198"/>
      <c r="K217" s="198"/>
      <c r="L217" s="198"/>
      <c r="M217" s="198"/>
      <c r="N217" s="198"/>
      <c r="O217" s="198"/>
      <c r="P217" s="198"/>
      <c r="Q217" s="198"/>
      <c r="R217" s="198"/>
      <c r="S217" s="198"/>
      <c r="T217" s="198"/>
      <c r="U217" s="198"/>
      <c r="V217" s="198"/>
      <c r="W217" s="198"/>
      <c r="X217" s="198"/>
      <c r="Y217" s="198"/>
      <c r="Z217" s="198"/>
    </row>
    <row r="218" spans="1:26" ht="15.75" customHeight="1">
      <c r="A218" s="198"/>
      <c r="B218" s="198"/>
      <c r="C218" s="198"/>
      <c r="D218" s="198"/>
      <c r="E218" s="198"/>
      <c r="F218" s="198"/>
      <c r="G218" s="198"/>
      <c r="H218" s="198"/>
      <c r="I218" s="198"/>
      <c r="J218" s="198"/>
      <c r="K218" s="198"/>
      <c r="L218" s="198"/>
      <c r="M218" s="198"/>
      <c r="N218" s="198"/>
      <c r="O218" s="198"/>
      <c r="P218" s="198"/>
      <c r="Q218" s="198"/>
      <c r="R218" s="198"/>
      <c r="S218" s="198"/>
      <c r="T218" s="198"/>
      <c r="U218" s="198"/>
      <c r="V218" s="198"/>
      <c r="W218" s="198"/>
      <c r="X218" s="198"/>
      <c r="Y218" s="198"/>
      <c r="Z218" s="198"/>
    </row>
    <row r="219" spans="1:26" ht="15.75" customHeight="1">
      <c r="A219" s="198"/>
      <c r="B219" s="198"/>
      <c r="C219" s="198"/>
      <c r="D219" s="198"/>
      <c r="E219" s="198"/>
      <c r="F219" s="198"/>
      <c r="G219" s="198"/>
      <c r="H219" s="198"/>
      <c r="I219" s="198"/>
      <c r="J219" s="198"/>
      <c r="K219" s="198"/>
      <c r="L219" s="198"/>
      <c r="M219" s="198"/>
      <c r="N219" s="198"/>
      <c r="O219" s="198"/>
      <c r="P219" s="198"/>
      <c r="Q219" s="198"/>
      <c r="R219" s="198"/>
      <c r="S219" s="198"/>
      <c r="T219" s="198"/>
      <c r="U219" s="198"/>
      <c r="V219" s="198"/>
      <c r="W219" s="198"/>
      <c r="X219" s="198"/>
      <c r="Y219" s="198"/>
      <c r="Z219" s="198"/>
    </row>
    <row r="220" spans="1:26" ht="15.75" customHeight="1">
      <c r="A220" s="198"/>
      <c r="B220" s="198"/>
      <c r="C220" s="198"/>
      <c r="D220" s="198"/>
      <c r="E220" s="198"/>
      <c r="F220" s="198"/>
      <c r="G220" s="198"/>
      <c r="H220" s="198"/>
      <c r="I220" s="198"/>
      <c r="J220" s="198"/>
      <c r="K220" s="198"/>
      <c r="L220" s="198"/>
      <c r="M220" s="198"/>
      <c r="N220" s="198"/>
      <c r="O220" s="198"/>
      <c r="P220" s="198"/>
      <c r="Q220" s="198"/>
      <c r="R220" s="198"/>
      <c r="S220" s="198"/>
      <c r="T220" s="198"/>
      <c r="U220" s="198"/>
      <c r="V220" s="198"/>
      <c r="W220" s="198"/>
      <c r="X220" s="198"/>
      <c r="Y220" s="198"/>
      <c r="Z220" s="198"/>
    </row>
    <row r="221" spans="1:26" ht="15.75" customHeight="1">
      <c r="A221" s="198"/>
      <c r="B221" s="198"/>
      <c r="C221" s="198"/>
      <c r="D221" s="198"/>
      <c r="E221" s="198"/>
      <c r="F221" s="198"/>
      <c r="G221" s="198"/>
      <c r="H221" s="198"/>
      <c r="I221" s="198"/>
      <c r="J221" s="198"/>
      <c r="K221" s="198"/>
      <c r="L221" s="198"/>
      <c r="M221" s="198"/>
      <c r="N221" s="198"/>
      <c r="O221" s="198"/>
      <c r="P221" s="198"/>
      <c r="Q221" s="198"/>
      <c r="R221" s="198"/>
      <c r="S221" s="198"/>
      <c r="T221" s="198"/>
      <c r="U221" s="198"/>
      <c r="V221" s="198"/>
      <c r="W221" s="198"/>
      <c r="X221" s="198"/>
      <c r="Y221" s="198"/>
      <c r="Z221" s="198"/>
    </row>
    <row r="222" spans="1:26" ht="15.75" customHeight="1">
      <c r="A222" s="198"/>
      <c r="B222" s="198"/>
      <c r="C222" s="198"/>
      <c r="D222" s="198"/>
      <c r="E222" s="198"/>
      <c r="F222" s="198"/>
      <c r="G222" s="198"/>
      <c r="H222" s="198"/>
      <c r="I222" s="198"/>
      <c r="J222" s="198"/>
      <c r="K222" s="198"/>
      <c r="L222" s="198"/>
      <c r="M222" s="198"/>
      <c r="N222" s="198"/>
      <c r="O222" s="198"/>
      <c r="P222" s="198"/>
      <c r="Q222" s="198"/>
      <c r="R222" s="198"/>
      <c r="S222" s="198"/>
      <c r="T222" s="198"/>
      <c r="U222" s="198"/>
      <c r="V222" s="198"/>
      <c r="W222" s="198"/>
      <c r="X222" s="198"/>
      <c r="Y222" s="198"/>
      <c r="Z222" s="198"/>
    </row>
    <row r="223" spans="1:26" ht="15.75" customHeight="1">
      <c r="A223" s="198"/>
      <c r="B223" s="198"/>
      <c r="C223" s="198"/>
      <c r="D223" s="198"/>
      <c r="E223" s="198"/>
      <c r="F223" s="198"/>
      <c r="G223" s="198"/>
      <c r="H223" s="198"/>
      <c r="I223" s="198"/>
      <c r="J223" s="198"/>
      <c r="K223" s="198"/>
      <c r="L223" s="198"/>
      <c r="M223" s="198"/>
      <c r="N223" s="198"/>
      <c r="O223" s="198"/>
      <c r="P223" s="198"/>
      <c r="Q223" s="198"/>
      <c r="R223" s="198"/>
      <c r="S223" s="198"/>
      <c r="T223" s="198"/>
      <c r="U223" s="198"/>
      <c r="V223" s="198"/>
      <c r="W223" s="198"/>
      <c r="X223" s="198"/>
      <c r="Y223" s="198"/>
      <c r="Z223" s="198"/>
    </row>
    <row r="224" spans="1:26" ht="15.75" customHeight="1">
      <c r="A224" s="198"/>
      <c r="B224" s="198"/>
      <c r="C224" s="198"/>
      <c r="D224" s="198"/>
      <c r="E224" s="198"/>
      <c r="F224" s="198"/>
      <c r="G224" s="198"/>
      <c r="H224" s="198"/>
      <c r="I224" s="198"/>
      <c r="J224" s="198"/>
      <c r="K224" s="198"/>
      <c r="L224" s="198"/>
      <c r="M224" s="198"/>
      <c r="N224" s="198"/>
      <c r="O224" s="198"/>
      <c r="P224" s="198"/>
      <c r="Q224" s="198"/>
      <c r="R224" s="198"/>
      <c r="S224" s="198"/>
      <c r="T224" s="198"/>
      <c r="U224" s="198"/>
      <c r="V224" s="198"/>
      <c r="W224" s="198"/>
      <c r="X224" s="198"/>
      <c r="Y224" s="198"/>
      <c r="Z224" s="198"/>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sheetData>
  <mergeCells count="10">
    <mergeCell ref="A23:G23"/>
    <mergeCell ref="A24:G24"/>
    <mergeCell ref="E22:F22"/>
    <mergeCell ref="D20:F20"/>
    <mergeCell ref="A1:B1"/>
    <mergeCell ref="A2:B2"/>
    <mergeCell ref="A3:G3"/>
    <mergeCell ref="F4:G4"/>
    <mergeCell ref="B21:D21"/>
    <mergeCell ref="E21:F21"/>
  </mergeCells>
  <pageMargins left="0.54" right="0.26" top="0.21" bottom="0.18" header="0.19" footer="0"/>
  <pageSetup firstPageNumber="28" orientation="landscape" useFirstPageNumber="1"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998"/>
  <sheetViews>
    <sheetView topLeftCell="A13" workbookViewId="0">
      <selection activeCell="D37" sqref="D37:F37"/>
    </sheetView>
  </sheetViews>
  <sheetFormatPr defaultColWidth="14.42578125" defaultRowHeight="15" customHeight="1"/>
  <cols>
    <col min="1" max="1" width="5.85546875" customWidth="1"/>
    <col min="2" max="2" width="44" customWidth="1"/>
    <col min="3" max="3" width="12.7109375" customWidth="1"/>
    <col min="4" max="4" width="15.5703125" customWidth="1"/>
    <col min="5" max="5" width="14" customWidth="1"/>
    <col min="6" max="6" width="36.85546875" customWidth="1"/>
    <col min="7" max="7" width="13.7109375" customWidth="1"/>
    <col min="8" max="8" width="51" customWidth="1"/>
    <col min="9" max="9" width="50" customWidth="1"/>
    <col min="10" max="27" width="10" customWidth="1"/>
  </cols>
  <sheetData>
    <row r="1" spans="1:27" ht="16.5" customHeight="1">
      <c r="A1" s="694" t="s">
        <v>0</v>
      </c>
      <c r="B1" s="707"/>
      <c r="C1" s="189"/>
      <c r="D1" s="198"/>
      <c r="E1" s="198"/>
      <c r="F1" s="168" t="s">
        <v>622</v>
      </c>
      <c r="G1" s="168"/>
      <c r="H1" s="198"/>
      <c r="I1" s="198"/>
      <c r="J1" s="198"/>
      <c r="K1" s="198"/>
      <c r="L1" s="198"/>
      <c r="M1" s="198"/>
      <c r="N1" s="198"/>
      <c r="O1" s="198"/>
      <c r="P1" s="198"/>
      <c r="Q1" s="198"/>
      <c r="R1" s="198"/>
      <c r="S1" s="198"/>
      <c r="T1" s="198"/>
      <c r="U1" s="198"/>
      <c r="V1" s="198"/>
      <c r="W1" s="198"/>
      <c r="X1" s="198"/>
      <c r="Y1" s="198"/>
      <c r="Z1" s="198"/>
      <c r="AA1" s="198"/>
    </row>
    <row r="2" spans="1:27" ht="16.5" customHeight="1">
      <c r="A2" s="676" t="s">
        <v>2</v>
      </c>
      <c r="B2" s="707"/>
      <c r="C2" s="189"/>
      <c r="D2" s="198"/>
      <c r="E2" s="198"/>
      <c r="F2" s="198"/>
      <c r="G2" s="198"/>
      <c r="H2" s="198"/>
      <c r="I2" s="198"/>
      <c r="J2" s="198"/>
      <c r="K2" s="198"/>
      <c r="L2" s="198"/>
      <c r="M2" s="198"/>
      <c r="N2" s="198"/>
      <c r="O2" s="198"/>
      <c r="P2" s="198"/>
      <c r="Q2" s="198"/>
      <c r="R2" s="198"/>
      <c r="S2" s="198"/>
      <c r="T2" s="198"/>
      <c r="U2" s="198"/>
      <c r="V2" s="198"/>
      <c r="W2" s="198"/>
      <c r="X2" s="198"/>
      <c r="Y2" s="198"/>
      <c r="Z2" s="198"/>
      <c r="AA2" s="198"/>
    </row>
    <row r="3" spans="1:27" ht="23.25" customHeight="1">
      <c r="A3" s="686" t="s">
        <v>623</v>
      </c>
      <c r="B3" s="707"/>
      <c r="C3" s="707"/>
      <c r="D3" s="707"/>
      <c r="E3" s="707"/>
      <c r="F3" s="707"/>
      <c r="H3" s="198"/>
      <c r="I3" s="198"/>
      <c r="J3" s="198"/>
      <c r="K3" s="198"/>
      <c r="L3" s="198"/>
      <c r="M3" s="198"/>
      <c r="N3" s="198"/>
      <c r="O3" s="198"/>
      <c r="P3" s="198"/>
      <c r="Q3" s="198"/>
      <c r="R3" s="198"/>
      <c r="S3" s="198"/>
      <c r="T3" s="198"/>
      <c r="U3" s="198"/>
      <c r="V3" s="198"/>
      <c r="W3" s="198"/>
      <c r="X3" s="198"/>
      <c r="Y3" s="198"/>
      <c r="Z3" s="198"/>
      <c r="AA3" s="198"/>
    </row>
    <row r="4" spans="1:27" ht="16.5" customHeight="1">
      <c r="A4" s="198"/>
      <c r="B4" s="198"/>
      <c r="C4" s="198"/>
      <c r="D4" s="198"/>
      <c r="E4" s="695" t="s">
        <v>602</v>
      </c>
      <c r="F4" s="707"/>
      <c r="H4" s="198"/>
      <c r="I4" s="198"/>
      <c r="J4" s="198"/>
      <c r="K4" s="198"/>
      <c r="L4" s="198"/>
      <c r="M4" s="198"/>
      <c r="N4" s="198"/>
      <c r="O4" s="198"/>
      <c r="P4" s="198"/>
      <c r="Q4" s="198"/>
      <c r="R4" s="198"/>
      <c r="S4" s="198"/>
      <c r="T4" s="198"/>
      <c r="U4" s="198"/>
      <c r="V4" s="198"/>
      <c r="W4" s="198"/>
      <c r="X4" s="198"/>
      <c r="Y4" s="198"/>
      <c r="Z4" s="198"/>
      <c r="AA4" s="198"/>
    </row>
    <row r="5" spans="1:27" ht="85.5" customHeight="1">
      <c r="A5" s="210" t="s">
        <v>575</v>
      </c>
      <c r="B5" s="211" t="s">
        <v>6</v>
      </c>
      <c r="C5" s="212" t="s">
        <v>624</v>
      </c>
      <c r="D5" s="212" t="s">
        <v>625</v>
      </c>
      <c r="E5" s="212" t="s">
        <v>470</v>
      </c>
      <c r="F5" s="213" t="s">
        <v>13</v>
      </c>
      <c r="G5" s="440"/>
      <c r="H5" s="189"/>
      <c r="I5" s="189"/>
      <c r="J5" s="189"/>
      <c r="K5" s="189"/>
      <c r="L5" s="189"/>
      <c r="M5" s="189"/>
      <c r="N5" s="189"/>
      <c r="O5" s="189"/>
      <c r="P5" s="189"/>
      <c r="Q5" s="189"/>
      <c r="R5" s="189"/>
      <c r="S5" s="189"/>
      <c r="T5" s="189"/>
      <c r="U5" s="189"/>
      <c r="V5" s="189"/>
      <c r="W5" s="189"/>
      <c r="X5" s="189"/>
      <c r="Y5" s="189"/>
      <c r="Z5" s="189"/>
      <c r="AA5" s="189"/>
    </row>
    <row r="6" spans="1:27" ht="15.75" customHeight="1">
      <c r="A6" s="214"/>
      <c r="B6" s="215" t="s">
        <v>626</v>
      </c>
      <c r="C6" s="215"/>
      <c r="D6" s="216"/>
      <c r="E6" s="163">
        <f>SUM(E7+E31)</f>
        <v>55507630</v>
      </c>
      <c r="F6" s="217"/>
      <c r="G6" s="441"/>
      <c r="H6" s="203"/>
      <c r="I6" s="203"/>
      <c r="J6" s="203"/>
      <c r="K6" s="203"/>
      <c r="L6" s="203"/>
      <c r="M6" s="203"/>
      <c r="N6" s="203"/>
      <c r="O6" s="203"/>
      <c r="P6" s="203"/>
      <c r="Q6" s="203"/>
      <c r="R6" s="203"/>
      <c r="S6" s="203"/>
      <c r="T6" s="203"/>
      <c r="U6" s="203"/>
      <c r="V6" s="203"/>
      <c r="W6" s="203"/>
      <c r="X6" s="203"/>
      <c r="Y6" s="203"/>
      <c r="Z6" s="203"/>
      <c r="AA6" s="203"/>
    </row>
    <row r="7" spans="1:27" ht="15.75" customHeight="1">
      <c r="A7" s="218" t="s">
        <v>25</v>
      </c>
      <c r="B7" s="219" t="s">
        <v>627</v>
      </c>
      <c r="C7" s="219"/>
      <c r="D7" s="220"/>
      <c r="E7" s="163">
        <f>SUM(E8:E30)</f>
        <v>29652630</v>
      </c>
      <c r="F7" s="392"/>
      <c r="G7" s="442"/>
      <c r="H7" s="203"/>
      <c r="I7" s="203"/>
      <c r="J7" s="203"/>
      <c r="K7" s="203"/>
      <c r="L7" s="203"/>
      <c r="M7" s="203"/>
      <c r="N7" s="203"/>
      <c r="O7" s="203"/>
      <c r="P7" s="203"/>
      <c r="Q7" s="203"/>
      <c r="R7" s="203"/>
      <c r="S7" s="203"/>
      <c r="T7" s="203"/>
      <c r="U7" s="203"/>
      <c r="V7" s="203"/>
      <c r="W7" s="203"/>
      <c r="X7" s="203"/>
      <c r="Y7" s="203"/>
      <c r="Z7" s="203"/>
      <c r="AA7" s="203"/>
    </row>
    <row r="8" spans="1:27" ht="16.5" customHeight="1">
      <c r="A8" s="218">
        <v>1</v>
      </c>
      <c r="B8" s="221" t="s">
        <v>628</v>
      </c>
      <c r="C8" s="222"/>
      <c r="D8" s="223"/>
      <c r="E8" s="185"/>
      <c r="F8" s="245"/>
      <c r="G8" s="443"/>
      <c r="H8" s="198"/>
      <c r="I8" s="198"/>
      <c r="J8" s="198"/>
      <c r="K8" s="198"/>
      <c r="L8" s="198"/>
      <c r="M8" s="198"/>
      <c r="N8" s="198"/>
      <c r="O8" s="198"/>
      <c r="P8" s="198"/>
      <c r="Q8" s="198"/>
      <c r="R8" s="198"/>
      <c r="S8" s="198"/>
      <c r="T8" s="198"/>
      <c r="U8" s="198"/>
      <c r="V8" s="198"/>
      <c r="W8" s="198"/>
      <c r="X8" s="198"/>
      <c r="Y8" s="198"/>
      <c r="Z8" s="198"/>
      <c r="AA8" s="198"/>
    </row>
    <row r="9" spans="1:27" ht="16.5" customHeight="1">
      <c r="A9" s="224"/>
      <c r="B9" s="225" t="s">
        <v>629</v>
      </c>
      <c r="D9" s="223">
        <v>450</v>
      </c>
      <c r="E9" s="185"/>
      <c r="F9" s="245" t="s">
        <v>630</v>
      </c>
      <c r="G9" s="443"/>
      <c r="H9" s="198"/>
      <c r="I9" s="198"/>
      <c r="J9" s="198"/>
      <c r="K9" s="198"/>
      <c r="L9" s="198"/>
      <c r="M9" s="198"/>
      <c r="N9" s="198"/>
      <c r="O9" s="198"/>
      <c r="P9" s="198"/>
      <c r="Q9" s="198"/>
      <c r="R9" s="198"/>
      <c r="S9" s="198"/>
      <c r="T9" s="198"/>
      <c r="U9" s="198"/>
      <c r="V9" s="198"/>
      <c r="W9" s="198"/>
      <c r="X9" s="198"/>
      <c r="Y9" s="198"/>
      <c r="Z9" s="198"/>
      <c r="AA9" s="198"/>
    </row>
    <row r="10" spans="1:27" ht="16.5" customHeight="1">
      <c r="A10" s="224"/>
      <c r="B10" s="225" t="s">
        <v>631</v>
      </c>
      <c r="C10" s="185">
        <f>'Bieu2 (2020-2021)'!H501</f>
        <v>58032</v>
      </c>
      <c r="D10" s="223">
        <v>370</v>
      </c>
      <c r="E10" s="185">
        <f>D10*C10</f>
        <v>21471840</v>
      </c>
      <c r="F10" s="245"/>
      <c r="G10" s="443"/>
      <c r="H10" s="198"/>
      <c r="I10" s="198"/>
      <c r="J10" s="198"/>
      <c r="K10" s="198"/>
      <c r="L10" s="198"/>
      <c r="M10" s="198"/>
      <c r="N10" s="198"/>
      <c r="O10" s="198"/>
      <c r="P10" s="198"/>
      <c r="Q10" s="198"/>
      <c r="R10" s="198"/>
      <c r="S10" s="198"/>
      <c r="T10" s="198"/>
      <c r="U10" s="198"/>
      <c r="V10" s="198"/>
      <c r="W10" s="198"/>
      <c r="X10" s="198"/>
      <c r="Y10" s="198"/>
      <c r="Z10" s="198"/>
      <c r="AA10" s="198"/>
    </row>
    <row r="11" spans="1:27" ht="16.5" customHeight="1">
      <c r="A11" s="218">
        <v>2</v>
      </c>
      <c r="B11" s="221" t="s">
        <v>632</v>
      </c>
      <c r="C11" s="222"/>
      <c r="D11" s="223"/>
      <c r="E11" s="185"/>
      <c r="F11" s="245"/>
      <c r="G11" s="443"/>
      <c r="H11" s="198"/>
      <c r="I11" s="198"/>
      <c r="J11" s="198"/>
      <c r="K11" s="198"/>
      <c r="L11" s="198"/>
      <c r="M11" s="198"/>
      <c r="N11" s="198"/>
      <c r="O11" s="198"/>
      <c r="P11" s="198"/>
      <c r="Q11" s="198"/>
      <c r="R11" s="198"/>
      <c r="S11" s="198"/>
      <c r="T11" s="198"/>
      <c r="U11" s="198"/>
      <c r="V11" s="198"/>
      <c r="W11" s="198"/>
      <c r="X11" s="198"/>
      <c r="Y11" s="198"/>
      <c r="Z11" s="198"/>
      <c r="AA11" s="198"/>
    </row>
    <row r="12" spans="1:27" ht="24" customHeight="1">
      <c r="A12" s="224"/>
      <c r="B12" s="225" t="s">
        <v>629</v>
      </c>
      <c r="C12" s="226"/>
      <c r="D12" s="223">
        <v>450</v>
      </c>
      <c r="E12" s="185">
        <f t="shared" ref="E12:E13" si="0">C12*D12</f>
        <v>0</v>
      </c>
      <c r="F12" s="696" t="s">
        <v>633</v>
      </c>
      <c r="G12" s="444"/>
      <c r="H12" s="198"/>
      <c r="I12" s="198"/>
      <c r="J12" s="198"/>
      <c r="K12" s="198"/>
      <c r="L12" s="198"/>
      <c r="M12" s="198"/>
      <c r="N12" s="198"/>
      <c r="O12" s="198"/>
      <c r="P12" s="198"/>
      <c r="Q12" s="198"/>
      <c r="R12" s="198"/>
      <c r="S12" s="198"/>
      <c r="T12" s="198"/>
      <c r="U12" s="198"/>
      <c r="V12" s="198"/>
      <c r="W12" s="198"/>
      <c r="X12" s="198"/>
      <c r="Y12" s="198"/>
      <c r="Z12" s="198"/>
      <c r="AA12" s="198"/>
    </row>
    <row r="13" spans="1:27" ht="16.5" customHeight="1">
      <c r="A13" s="224"/>
      <c r="B13" s="225" t="s">
        <v>631</v>
      </c>
      <c r="C13" s="226">
        <f>'Bieu2 (2020-2021)'!H513</f>
        <v>7680</v>
      </c>
      <c r="D13" s="223">
        <v>370</v>
      </c>
      <c r="E13" s="185">
        <f t="shared" si="0"/>
        <v>2841600</v>
      </c>
      <c r="F13" s="746"/>
      <c r="G13" s="315"/>
      <c r="H13" s="198"/>
      <c r="I13" s="198"/>
      <c r="J13" s="198"/>
      <c r="K13" s="198"/>
      <c r="L13" s="198"/>
      <c r="M13" s="198"/>
      <c r="N13" s="198"/>
      <c r="O13" s="198"/>
      <c r="P13" s="198"/>
      <c r="Q13" s="198"/>
      <c r="R13" s="198"/>
      <c r="S13" s="198"/>
      <c r="T13" s="198"/>
      <c r="U13" s="198"/>
      <c r="V13" s="198"/>
      <c r="W13" s="198"/>
      <c r="X13" s="198"/>
      <c r="Y13" s="198"/>
      <c r="Z13" s="198"/>
      <c r="AA13" s="198"/>
    </row>
    <row r="14" spans="1:27" ht="16.5" customHeight="1">
      <c r="A14" s="218">
        <v>3</v>
      </c>
      <c r="B14" s="221" t="s">
        <v>634</v>
      </c>
      <c r="C14" s="226"/>
      <c r="D14" s="223"/>
      <c r="E14" s="185"/>
      <c r="F14" s="746"/>
      <c r="G14" s="315"/>
      <c r="H14" s="198"/>
      <c r="I14" s="198"/>
      <c r="J14" s="198"/>
      <c r="K14" s="198"/>
      <c r="L14" s="198"/>
      <c r="M14" s="198"/>
      <c r="N14" s="198"/>
      <c r="O14" s="198"/>
      <c r="P14" s="198"/>
      <c r="Q14" s="198"/>
      <c r="R14" s="198"/>
      <c r="S14" s="198"/>
      <c r="T14" s="198"/>
      <c r="U14" s="198"/>
      <c r="V14" s="198"/>
      <c r="W14" s="198"/>
      <c r="X14" s="198"/>
      <c r="Y14" s="198"/>
      <c r="Z14" s="198"/>
      <c r="AA14" s="198"/>
    </row>
    <row r="15" spans="1:27" ht="16.5" customHeight="1">
      <c r="A15" s="224"/>
      <c r="B15" s="225" t="s">
        <v>629</v>
      </c>
      <c r="C15" s="226"/>
      <c r="D15" s="223">
        <v>315</v>
      </c>
      <c r="E15" s="185">
        <f t="shared" ref="E15:E16" si="1">C15*D15</f>
        <v>0</v>
      </c>
      <c r="F15" s="746"/>
      <c r="G15" s="315"/>
      <c r="H15" s="198"/>
      <c r="I15" s="198"/>
      <c r="J15" s="198"/>
      <c r="K15" s="198"/>
      <c r="L15" s="198"/>
      <c r="M15" s="198"/>
      <c r="N15" s="198"/>
      <c r="O15" s="198"/>
      <c r="P15" s="198"/>
      <c r="Q15" s="198"/>
      <c r="R15" s="198"/>
      <c r="S15" s="198"/>
      <c r="T15" s="198"/>
      <c r="U15" s="198"/>
      <c r="V15" s="198"/>
      <c r="W15" s="198"/>
      <c r="X15" s="198"/>
      <c r="Y15" s="198"/>
      <c r="Z15" s="198"/>
      <c r="AA15" s="198"/>
    </row>
    <row r="16" spans="1:27" ht="16.5" customHeight="1">
      <c r="A16" s="224"/>
      <c r="B16" s="225" t="s">
        <v>631</v>
      </c>
      <c r="C16" s="226"/>
      <c r="D16" s="223">
        <v>259</v>
      </c>
      <c r="E16" s="185">
        <f t="shared" si="1"/>
        <v>0</v>
      </c>
      <c r="F16" s="746"/>
      <c r="G16" s="315"/>
      <c r="H16" s="198"/>
      <c r="I16" s="198"/>
      <c r="J16" s="198"/>
      <c r="K16" s="198"/>
      <c r="L16" s="198"/>
      <c r="M16" s="198"/>
      <c r="N16" s="198"/>
      <c r="O16" s="198"/>
      <c r="P16" s="198"/>
      <c r="Q16" s="198"/>
      <c r="R16" s="198"/>
      <c r="S16" s="198"/>
      <c r="T16" s="198"/>
      <c r="U16" s="198"/>
      <c r="V16" s="198"/>
      <c r="W16" s="198"/>
      <c r="X16" s="198"/>
      <c r="Y16" s="198"/>
      <c r="Z16" s="198"/>
      <c r="AA16" s="198"/>
    </row>
    <row r="17" spans="1:27" ht="16.5" customHeight="1">
      <c r="A17" s="218">
        <v>4</v>
      </c>
      <c r="B17" s="221" t="s">
        <v>635</v>
      </c>
      <c r="C17" s="226"/>
      <c r="D17" s="223"/>
      <c r="E17" s="185"/>
      <c r="F17" s="746"/>
      <c r="G17" s="315"/>
      <c r="H17" s="198"/>
      <c r="I17" s="198"/>
      <c r="J17" s="198"/>
      <c r="K17" s="198"/>
      <c r="L17" s="198"/>
      <c r="M17" s="198"/>
      <c r="N17" s="198"/>
      <c r="O17" s="198"/>
      <c r="P17" s="198"/>
      <c r="Q17" s="198"/>
      <c r="R17" s="198"/>
      <c r="S17" s="198"/>
      <c r="T17" s="198"/>
      <c r="U17" s="198"/>
      <c r="V17" s="198"/>
      <c r="W17" s="198"/>
      <c r="X17" s="198"/>
      <c r="Y17" s="198"/>
      <c r="Z17" s="198"/>
      <c r="AA17" s="198"/>
    </row>
    <row r="18" spans="1:27" ht="16.5" customHeight="1">
      <c r="A18" s="224"/>
      <c r="B18" s="225" t="s">
        <v>629</v>
      </c>
      <c r="C18" s="226"/>
      <c r="D18" s="223">
        <v>752</v>
      </c>
      <c r="E18" s="185">
        <f t="shared" ref="E18:E19" si="2">C18*D18</f>
        <v>0</v>
      </c>
      <c r="F18" s="746"/>
      <c r="G18" s="315"/>
      <c r="H18" s="198"/>
      <c r="I18" s="198"/>
      <c r="J18" s="198"/>
      <c r="K18" s="198"/>
      <c r="L18" s="198"/>
      <c r="M18" s="198"/>
      <c r="N18" s="198"/>
      <c r="O18" s="198"/>
      <c r="P18" s="198"/>
      <c r="Q18" s="198"/>
      <c r="R18" s="198"/>
      <c r="S18" s="198"/>
      <c r="T18" s="198"/>
      <c r="U18" s="198"/>
      <c r="V18" s="198"/>
      <c r="W18" s="198"/>
      <c r="X18" s="198"/>
      <c r="Y18" s="198"/>
      <c r="Z18" s="198"/>
      <c r="AA18" s="198"/>
    </row>
    <row r="19" spans="1:27" ht="16.5" customHeight="1">
      <c r="A19" s="224"/>
      <c r="B19" s="225" t="s">
        <v>631</v>
      </c>
      <c r="C19" s="222">
        <f>'Bieu2 (2020-2021)'!H507</f>
        <v>8265</v>
      </c>
      <c r="D19" s="223">
        <v>646</v>
      </c>
      <c r="E19" s="185">
        <f t="shared" si="2"/>
        <v>5339190</v>
      </c>
      <c r="F19" s="746"/>
      <c r="G19" s="315"/>
      <c r="H19" s="198"/>
      <c r="I19" s="198"/>
      <c r="J19" s="198"/>
      <c r="K19" s="198"/>
      <c r="L19" s="198"/>
      <c r="M19" s="198"/>
      <c r="N19" s="198"/>
      <c r="O19" s="198"/>
      <c r="P19" s="198"/>
      <c r="Q19" s="198"/>
      <c r="R19" s="198"/>
      <c r="S19" s="198"/>
      <c r="T19" s="198"/>
      <c r="U19" s="198"/>
      <c r="V19" s="198"/>
      <c r="W19" s="198"/>
      <c r="X19" s="198"/>
      <c r="Y19" s="198"/>
      <c r="Z19" s="198"/>
      <c r="AA19" s="198"/>
    </row>
    <row r="20" spans="1:27" ht="16.5" customHeight="1">
      <c r="A20" s="218">
        <v>5</v>
      </c>
      <c r="B20" s="221" t="s">
        <v>636</v>
      </c>
      <c r="C20" s="222"/>
      <c r="D20" s="223"/>
      <c r="E20" s="185"/>
      <c r="F20" s="227"/>
      <c r="G20" s="445"/>
      <c r="H20" s="198"/>
      <c r="I20" s="198"/>
      <c r="J20" s="198"/>
      <c r="K20" s="198"/>
      <c r="L20" s="198"/>
      <c r="M20" s="198"/>
      <c r="N20" s="198"/>
      <c r="O20" s="198"/>
      <c r="P20" s="198"/>
      <c r="Q20" s="198"/>
      <c r="R20" s="198"/>
      <c r="S20" s="198"/>
      <c r="T20" s="198"/>
      <c r="U20" s="198"/>
      <c r="V20" s="198"/>
      <c r="W20" s="198"/>
      <c r="X20" s="198"/>
      <c r="Y20" s="198"/>
      <c r="Z20" s="198"/>
      <c r="AA20" s="198"/>
    </row>
    <row r="21" spans="1:27" ht="16.5" customHeight="1">
      <c r="A21" s="224"/>
      <c r="B21" s="225" t="s">
        <v>629</v>
      </c>
      <c r="C21" s="222">
        <v>0</v>
      </c>
      <c r="D21" s="228">
        <v>29250</v>
      </c>
      <c r="E21" s="185">
        <f t="shared" ref="E21:E24" si="3">C21*D21</f>
        <v>0</v>
      </c>
      <c r="F21" s="747" t="s">
        <v>637</v>
      </c>
      <c r="G21" s="446"/>
      <c r="H21" s="198"/>
      <c r="I21" s="198"/>
      <c r="J21" s="198"/>
      <c r="K21" s="198"/>
      <c r="L21" s="198"/>
      <c r="M21" s="198"/>
      <c r="N21" s="198"/>
      <c r="O21" s="198"/>
      <c r="P21" s="198"/>
      <c r="Q21" s="198"/>
      <c r="R21" s="198"/>
      <c r="S21" s="198"/>
      <c r="T21" s="198"/>
      <c r="U21" s="198"/>
      <c r="V21" s="198"/>
      <c r="W21" s="198"/>
      <c r="X21" s="198"/>
      <c r="Y21" s="198"/>
      <c r="Z21" s="198"/>
      <c r="AA21" s="198"/>
    </row>
    <row r="22" spans="1:27" ht="16.5" customHeight="1">
      <c r="A22" s="224"/>
      <c r="B22" s="225" t="s">
        <v>631</v>
      </c>
      <c r="C22" s="229">
        <f>Bieu1!H23-C21</f>
        <v>0</v>
      </c>
      <c r="D22" s="228">
        <v>24500</v>
      </c>
      <c r="E22" s="185">
        <f t="shared" si="3"/>
        <v>0</v>
      </c>
      <c r="F22" s="748"/>
      <c r="G22" s="315"/>
      <c r="H22" s="198"/>
      <c r="I22" s="198"/>
      <c r="J22" s="198"/>
      <c r="K22" s="198"/>
      <c r="L22" s="198"/>
      <c r="M22" s="198"/>
      <c r="N22" s="198"/>
      <c r="O22" s="198"/>
      <c r="P22" s="198"/>
      <c r="Q22" s="198"/>
      <c r="R22" s="198"/>
      <c r="S22" s="198"/>
      <c r="T22" s="198"/>
      <c r="U22" s="198"/>
      <c r="V22" s="198"/>
      <c r="W22" s="198"/>
      <c r="X22" s="198"/>
      <c r="Y22" s="198"/>
      <c r="Z22" s="198"/>
      <c r="AA22" s="198"/>
    </row>
    <row r="23" spans="1:27" ht="16.5" customHeight="1">
      <c r="A23" s="224">
        <v>6</v>
      </c>
      <c r="B23" s="225" t="s">
        <v>638</v>
      </c>
      <c r="C23" s="229">
        <f>Bieu1!H30</f>
        <v>0</v>
      </c>
      <c r="D23" s="230">
        <v>400</v>
      </c>
      <c r="E23" s="185">
        <f t="shared" si="3"/>
        <v>0</v>
      </c>
      <c r="F23" s="227"/>
      <c r="G23" s="445"/>
      <c r="H23" s="198"/>
      <c r="I23" s="198"/>
      <c r="J23" s="198"/>
      <c r="K23" s="198"/>
      <c r="L23" s="198"/>
      <c r="M23" s="198"/>
      <c r="N23" s="198"/>
      <c r="O23" s="198"/>
      <c r="P23" s="198"/>
      <c r="Q23" s="198"/>
      <c r="R23" s="198"/>
      <c r="S23" s="198"/>
      <c r="T23" s="198"/>
      <c r="U23" s="198"/>
      <c r="V23" s="198"/>
      <c r="W23" s="198"/>
      <c r="X23" s="198"/>
      <c r="Y23" s="198"/>
      <c r="Z23" s="198"/>
      <c r="AA23" s="198"/>
    </row>
    <row r="24" spans="1:27" ht="15.75" customHeight="1">
      <c r="A24" s="224">
        <v>7</v>
      </c>
      <c r="B24" s="222" t="s">
        <v>639</v>
      </c>
      <c r="C24" s="229">
        <f>Bieu1!H35</f>
        <v>0</v>
      </c>
      <c r="D24" s="230">
        <v>3000</v>
      </c>
      <c r="E24" s="185">
        <f t="shared" si="3"/>
        <v>0</v>
      </c>
      <c r="F24" s="227"/>
      <c r="G24" s="445"/>
      <c r="H24" s="198"/>
      <c r="I24" s="198"/>
      <c r="J24" s="198"/>
      <c r="K24" s="198"/>
      <c r="L24" s="198"/>
      <c r="M24" s="198"/>
      <c r="N24" s="198"/>
      <c r="O24" s="198"/>
      <c r="P24" s="198"/>
      <c r="Q24" s="198"/>
      <c r="R24" s="198"/>
      <c r="S24" s="198"/>
      <c r="T24" s="198"/>
      <c r="U24" s="198"/>
      <c r="V24" s="198"/>
      <c r="W24" s="198"/>
      <c r="X24" s="198"/>
      <c r="Y24" s="198"/>
      <c r="Z24" s="198"/>
      <c r="AA24" s="198"/>
    </row>
    <row r="25" spans="1:27" ht="15.75" customHeight="1">
      <c r="A25" s="224">
        <v>8</v>
      </c>
      <c r="B25" s="222" t="s">
        <v>640</v>
      </c>
      <c r="C25" s="222"/>
      <c r="D25" s="198"/>
      <c r="E25" s="185"/>
      <c r="F25" s="227"/>
      <c r="G25" s="445"/>
      <c r="H25" s="198"/>
      <c r="I25" s="198"/>
      <c r="J25" s="198"/>
      <c r="K25" s="198"/>
      <c r="L25" s="198"/>
      <c r="M25" s="198"/>
      <c r="N25" s="198"/>
      <c r="O25" s="198"/>
      <c r="P25" s="198"/>
      <c r="Q25" s="198"/>
      <c r="R25" s="198"/>
      <c r="S25" s="198"/>
      <c r="T25" s="198"/>
      <c r="U25" s="198"/>
      <c r="V25" s="198"/>
      <c r="W25" s="198"/>
      <c r="X25" s="198"/>
      <c r="Y25" s="198"/>
      <c r="Z25" s="198"/>
      <c r="AA25" s="198"/>
    </row>
    <row r="26" spans="1:27" ht="15.75" customHeight="1">
      <c r="A26" s="224"/>
      <c r="B26" s="222" t="s">
        <v>641</v>
      </c>
      <c r="C26" s="229">
        <f>Bieu1!H40</f>
        <v>0</v>
      </c>
      <c r="D26" s="230">
        <v>1300</v>
      </c>
      <c r="E26" s="185">
        <f t="shared" ref="E26:E29" si="4">C26*D26</f>
        <v>0</v>
      </c>
      <c r="F26" s="227"/>
      <c r="G26" s="445"/>
      <c r="H26" s="198"/>
      <c r="I26" s="198"/>
      <c r="J26" s="198"/>
      <c r="K26" s="198"/>
      <c r="L26" s="198"/>
      <c r="M26" s="198"/>
      <c r="N26" s="198"/>
      <c r="O26" s="198"/>
      <c r="P26" s="198"/>
      <c r="Q26" s="198"/>
      <c r="R26" s="198"/>
      <c r="S26" s="198"/>
      <c r="T26" s="198"/>
      <c r="U26" s="198"/>
      <c r="V26" s="198"/>
      <c r="W26" s="198"/>
      <c r="X26" s="198"/>
      <c r="Y26" s="198"/>
      <c r="Z26" s="198"/>
      <c r="AA26" s="198"/>
    </row>
    <row r="27" spans="1:27" ht="15.75" customHeight="1">
      <c r="A27" s="224"/>
      <c r="B27" s="222" t="s">
        <v>642</v>
      </c>
      <c r="C27" s="222"/>
      <c r="D27" s="230">
        <v>1200</v>
      </c>
      <c r="E27" s="185">
        <f t="shared" si="4"/>
        <v>0</v>
      </c>
      <c r="F27" s="227"/>
      <c r="G27" s="445"/>
      <c r="H27" s="198"/>
      <c r="I27" s="198"/>
      <c r="J27" s="198"/>
      <c r="K27" s="198"/>
      <c r="L27" s="198"/>
      <c r="M27" s="198"/>
      <c r="N27" s="198"/>
      <c r="O27" s="198"/>
      <c r="P27" s="198"/>
      <c r="Q27" s="198"/>
      <c r="R27" s="198"/>
      <c r="S27" s="198"/>
      <c r="T27" s="198"/>
      <c r="U27" s="198"/>
      <c r="V27" s="198"/>
      <c r="W27" s="198"/>
      <c r="X27" s="198"/>
      <c r="Y27" s="198"/>
      <c r="Z27" s="198"/>
      <c r="AA27" s="198"/>
    </row>
    <row r="28" spans="1:27" ht="15.75" customHeight="1">
      <c r="A28" s="224"/>
      <c r="B28" s="222" t="s">
        <v>643</v>
      </c>
      <c r="C28" s="222"/>
      <c r="D28" s="230">
        <v>1300</v>
      </c>
      <c r="E28" s="185">
        <f t="shared" si="4"/>
        <v>0</v>
      </c>
      <c r="F28" s="227"/>
      <c r="G28" s="445"/>
      <c r="H28" s="198"/>
      <c r="I28" s="198"/>
      <c r="J28" s="198"/>
      <c r="K28" s="198"/>
      <c r="L28" s="198"/>
      <c r="M28" s="198"/>
      <c r="N28" s="198"/>
      <c r="O28" s="198"/>
      <c r="P28" s="198"/>
      <c r="Q28" s="198"/>
      <c r="R28" s="198"/>
      <c r="S28" s="198"/>
      <c r="T28" s="198"/>
      <c r="U28" s="198"/>
      <c r="V28" s="198"/>
      <c r="W28" s="198"/>
      <c r="X28" s="198"/>
      <c r="Y28" s="198"/>
      <c r="Z28" s="198"/>
      <c r="AA28" s="198"/>
    </row>
    <row r="29" spans="1:27" ht="15.75" customHeight="1">
      <c r="A29" s="224"/>
      <c r="B29" s="222" t="s">
        <v>644</v>
      </c>
      <c r="C29" s="222"/>
      <c r="D29" s="230">
        <v>1100</v>
      </c>
      <c r="E29" s="185">
        <f t="shared" si="4"/>
        <v>0</v>
      </c>
      <c r="F29" s="227"/>
      <c r="G29" s="445"/>
      <c r="H29" s="198"/>
      <c r="I29" s="198"/>
      <c r="J29" s="198"/>
      <c r="K29" s="198"/>
      <c r="L29" s="198"/>
      <c r="M29" s="198"/>
      <c r="N29" s="198"/>
      <c r="O29" s="198"/>
      <c r="P29" s="198"/>
      <c r="Q29" s="198"/>
      <c r="R29" s="198"/>
      <c r="S29" s="198"/>
      <c r="T29" s="198"/>
      <c r="U29" s="198"/>
      <c r="V29" s="198"/>
      <c r="W29" s="198"/>
      <c r="X29" s="198"/>
      <c r="Y29" s="198"/>
      <c r="Z29" s="198"/>
      <c r="AA29" s="198"/>
    </row>
    <row r="30" spans="1:27" ht="15.75" customHeight="1">
      <c r="A30" s="224">
        <v>9</v>
      </c>
      <c r="B30" s="222" t="s">
        <v>74</v>
      </c>
      <c r="C30" s="222"/>
      <c r="D30" s="230"/>
      <c r="E30" s="185"/>
      <c r="F30" s="227"/>
      <c r="G30" s="445"/>
      <c r="H30" s="198"/>
      <c r="I30" s="198"/>
      <c r="J30" s="198"/>
      <c r="K30" s="198"/>
      <c r="L30" s="198"/>
      <c r="M30" s="198"/>
      <c r="N30" s="198"/>
      <c r="O30" s="198"/>
      <c r="P30" s="198"/>
      <c r="Q30" s="198"/>
      <c r="R30" s="198"/>
      <c r="S30" s="198"/>
      <c r="T30" s="198"/>
      <c r="U30" s="198"/>
      <c r="V30" s="198"/>
      <c r="W30" s="198"/>
      <c r="X30" s="198"/>
      <c r="Y30" s="198"/>
      <c r="Z30" s="198"/>
      <c r="AA30" s="198"/>
    </row>
    <row r="31" spans="1:27" ht="15.75" customHeight="1">
      <c r="A31" s="218" t="s">
        <v>38</v>
      </c>
      <c r="B31" s="219" t="s">
        <v>645</v>
      </c>
      <c r="C31" s="219"/>
      <c r="D31" s="220"/>
      <c r="E31" s="163">
        <f>SUM(E32:E35)</f>
        <v>25855000</v>
      </c>
      <c r="F31" s="231"/>
      <c r="G31" s="441"/>
      <c r="H31" s="203"/>
      <c r="I31" s="203"/>
      <c r="J31" s="203"/>
      <c r="K31" s="203"/>
      <c r="L31" s="203"/>
      <c r="M31" s="203"/>
      <c r="N31" s="203"/>
      <c r="O31" s="203"/>
      <c r="P31" s="203"/>
      <c r="Q31" s="203"/>
      <c r="R31" s="203"/>
      <c r="S31" s="203"/>
      <c r="T31" s="203"/>
      <c r="U31" s="203"/>
      <c r="V31" s="203"/>
      <c r="W31" s="203"/>
      <c r="X31" s="203"/>
      <c r="Y31" s="203"/>
      <c r="Z31" s="203"/>
      <c r="AA31" s="203"/>
    </row>
    <row r="32" spans="1:27" ht="15.75" customHeight="1">
      <c r="A32" s="224">
        <v>1</v>
      </c>
      <c r="B32" s="222" t="s">
        <v>646</v>
      </c>
      <c r="C32" s="222"/>
      <c r="D32" s="220"/>
      <c r="E32" s="185">
        <f>'Bieu 8'!F19</f>
        <v>25760000</v>
      </c>
      <c r="F32" s="227" t="s">
        <v>647</v>
      </c>
      <c r="G32" s="445"/>
      <c r="H32" s="203"/>
      <c r="I32" s="203"/>
      <c r="J32" s="203"/>
      <c r="K32" s="203"/>
      <c r="L32" s="203"/>
      <c r="M32" s="203"/>
      <c r="N32" s="203"/>
      <c r="O32" s="203"/>
      <c r="P32" s="203"/>
      <c r="Q32" s="203"/>
      <c r="R32" s="203"/>
      <c r="S32" s="203"/>
      <c r="T32" s="203"/>
      <c r="U32" s="203"/>
      <c r="V32" s="203"/>
      <c r="W32" s="203"/>
      <c r="X32" s="203"/>
      <c r="Y32" s="203"/>
      <c r="Z32" s="203"/>
      <c r="AA32" s="203"/>
    </row>
    <row r="33" spans="1:27" ht="16.5" customHeight="1">
      <c r="A33" s="224">
        <v>2</v>
      </c>
      <c r="B33" s="225" t="s">
        <v>648</v>
      </c>
      <c r="C33" s="219"/>
      <c r="D33" s="230"/>
      <c r="E33" s="185"/>
      <c r="F33" s="227"/>
      <c r="G33" s="445"/>
      <c r="H33" s="198"/>
      <c r="I33" s="198"/>
      <c r="J33" s="198"/>
      <c r="K33" s="198"/>
      <c r="L33" s="198"/>
      <c r="M33" s="198"/>
      <c r="N33" s="198"/>
      <c r="O33" s="198"/>
      <c r="P33" s="198"/>
      <c r="Q33" s="198"/>
      <c r="R33" s="198"/>
      <c r="S33" s="198"/>
      <c r="T33" s="198"/>
      <c r="U33" s="198"/>
      <c r="V33" s="198"/>
      <c r="W33" s="198"/>
      <c r="X33" s="198"/>
      <c r="Y33" s="198"/>
      <c r="Z33" s="198"/>
      <c r="AA33" s="198"/>
    </row>
    <row r="34" spans="1:27" ht="15.75" customHeight="1">
      <c r="A34" s="224">
        <v>4</v>
      </c>
      <c r="B34" s="222" t="s">
        <v>645</v>
      </c>
      <c r="C34" s="749"/>
      <c r="D34" s="750"/>
      <c r="E34" s="185"/>
      <c r="F34" s="344"/>
      <c r="G34" s="445"/>
      <c r="H34" s="198"/>
      <c r="I34" s="198"/>
      <c r="J34" s="198"/>
      <c r="K34" s="198"/>
      <c r="L34" s="198"/>
      <c r="M34" s="198"/>
      <c r="N34" s="198"/>
      <c r="O34" s="198"/>
      <c r="P34" s="198"/>
      <c r="Q34" s="198"/>
      <c r="R34" s="198"/>
      <c r="S34" s="198"/>
      <c r="T34" s="198"/>
      <c r="U34" s="198"/>
      <c r="V34" s="198"/>
      <c r="W34" s="198"/>
      <c r="X34" s="198"/>
      <c r="Y34" s="198"/>
      <c r="Z34" s="198"/>
      <c r="AA34" s="198"/>
    </row>
    <row r="35" spans="1:27" ht="21.75" customHeight="1">
      <c r="A35" s="224" t="s">
        <v>649</v>
      </c>
      <c r="B35" s="225" t="s">
        <v>650</v>
      </c>
      <c r="C35" s="749"/>
      <c r="D35" s="750"/>
      <c r="E35" s="601">
        <f>'Bieu 7 NCKH'!D21</f>
        <v>95000</v>
      </c>
      <c r="F35" s="751" t="s">
        <v>651</v>
      </c>
      <c r="G35" s="445"/>
      <c r="H35" s="198" t="s">
        <v>652</v>
      </c>
      <c r="I35" s="198"/>
      <c r="J35" s="198"/>
      <c r="K35" s="198"/>
      <c r="L35" s="198"/>
      <c r="M35" s="198"/>
      <c r="N35" s="198"/>
      <c r="O35" s="198"/>
      <c r="P35" s="198"/>
      <c r="Q35" s="198"/>
      <c r="R35" s="198"/>
      <c r="S35" s="198"/>
      <c r="T35" s="198"/>
      <c r="U35" s="198"/>
      <c r="V35" s="198"/>
      <c r="W35" s="198"/>
      <c r="X35" s="198"/>
      <c r="Y35" s="198"/>
      <c r="Z35" s="198"/>
      <c r="AA35" s="198"/>
    </row>
    <row r="36" spans="1:27" ht="16.5" customHeight="1">
      <c r="A36" s="232"/>
      <c r="B36" s="233"/>
      <c r="C36" s="234"/>
      <c r="D36" s="235"/>
      <c r="E36" s="233"/>
      <c r="F36" s="236"/>
      <c r="G36" s="445"/>
      <c r="H36" s="198"/>
      <c r="I36" s="198"/>
      <c r="J36" s="198"/>
      <c r="K36" s="198"/>
      <c r="L36" s="198"/>
      <c r="M36" s="198"/>
      <c r="N36" s="198"/>
      <c r="O36" s="198"/>
      <c r="P36" s="198"/>
      <c r="Q36" s="198"/>
      <c r="R36" s="198"/>
      <c r="S36" s="198"/>
      <c r="T36" s="198"/>
      <c r="U36" s="198"/>
      <c r="V36" s="198"/>
      <c r="W36" s="198"/>
      <c r="X36" s="198"/>
      <c r="Y36" s="198"/>
      <c r="Z36" s="198"/>
      <c r="AA36" s="198"/>
    </row>
    <row r="37" spans="1:27" ht="15.75" customHeight="1">
      <c r="A37" s="208"/>
      <c r="B37" s="208"/>
      <c r="C37" s="208"/>
      <c r="D37" s="683" t="s">
        <v>653</v>
      </c>
      <c r="E37" s="684"/>
      <c r="F37" s="684"/>
      <c r="H37" s="208"/>
      <c r="I37" s="208"/>
      <c r="J37" s="208"/>
      <c r="K37" s="208"/>
      <c r="L37" s="208"/>
      <c r="M37" s="208"/>
      <c r="N37" s="208"/>
      <c r="O37" s="208"/>
      <c r="P37" s="208"/>
      <c r="Q37" s="208"/>
      <c r="R37" s="208"/>
      <c r="S37" s="208"/>
      <c r="T37" s="208"/>
      <c r="U37" s="208"/>
      <c r="V37" s="208"/>
      <c r="W37" s="208"/>
      <c r="X37" s="208"/>
      <c r="Y37" s="208"/>
      <c r="Z37" s="208"/>
      <c r="AA37" s="208"/>
    </row>
    <row r="38" spans="1:27" ht="15.75" customHeight="1">
      <c r="A38" s="198"/>
      <c r="B38" s="631"/>
      <c r="C38" s="707"/>
      <c r="D38" s="707"/>
      <c r="E38" s="679" t="s">
        <v>78</v>
      </c>
      <c r="F38" s="707"/>
      <c r="H38" s="198"/>
      <c r="I38" s="198"/>
      <c r="J38" s="198"/>
      <c r="K38" s="198"/>
      <c r="L38" s="198"/>
      <c r="M38" s="198"/>
      <c r="N38" s="198"/>
      <c r="O38" s="198"/>
      <c r="P38" s="198"/>
      <c r="Q38" s="198"/>
      <c r="R38" s="198"/>
      <c r="S38" s="198"/>
      <c r="T38" s="198"/>
      <c r="U38" s="198"/>
      <c r="V38" s="198"/>
      <c r="W38" s="198"/>
      <c r="X38" s="198"/>
      <c r="Y38" s="198"/>
      <c r="Z38" s="198"/>
      <c r="AA38" s="198"/>
    </row>
    <row r="39" spans="1:27" ht="76.5" customHeight="1">
      <c r="A39" s="188"/>
      <c r="B39" s="188"/>
      <c r="C39" s="188"/>
      <c r="D39" s="188"/>
      <c r="E39" s="676" t="s">
        <v>79</v>
      </c>
      <c r="F39" s="707"/>
      <c r="H39" s="198"/>
      <c r="I39" s="198"/>
      <c r="J39" s="198"/>
      <c r="K39" s="198"/>
      <c r="L39" s="198"/>
      <c r="M39" s="198"/>
      <c r="N39" s="198"/>
      <c r="O39" s="198"/>
      <c r="P39" s="198"/>
      <c r="Q39" s="198"/>
      <c r="R39" s="198"/>
      <c r="S39" s="198"/>
      <c r="T39" s="198"/>
      <c r="U39" s="198"/>
      <c r="V39" s="198"/>
      <c r="W39" s="198"/>
      <c r="X39" s="198"/>
      <c r="Y39" s="198"/>
      <c r="Z39" s="198"/>
      <c r="AA39" s="198"/>
    </row>
    <row r="40" spans="1:27" ht="63.75" customHeight="1">
      <c r="A40" s="631" t="s">
        <v>654</v>
      </c>
      <c r="B40" s="631"/>
      <c r="C40" s="631"/>
      <c r="D40" s="631"/>
      <c r="E40" s="631"/>
      <c r="F40" s="631"/>
      <c r="G40" s="198"/>
      <c r="H40" s="198"/>
      <c r="I40" s="198"/>
      <c r="J40" s="198"/>
      <c r="K40" s="198"/>
      <c r="L40" s="198"/>
      <c r="M40" s="198"/>
      <c r="N40" s="198"/>
      <c r="O40" s="198"/>
      <c r="P40" s="198"/>
      <c r="Q40" s="198"/>
      <c r="R40" s="198"/>
      <c r="S40" s="198"/>
      <c r="T40" s="198"/>
      <c r="U40" s="198"/>
      <c r="V40" s="198"/>
      <c r="W40" s="198"/>
      <c r="X40" s="198"/>
      <c r="Y40" s="198"/>
      <c r="Z40" s="198"/>
      <c r="AA40" s="198"/>
    </row>
    <row r="41" spans="1:27" ht="15.75" customHeight="1">
      <c r="A41" s="203" t="s">
        <v>356</v>
      </c>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row>
    <row r="42" spans="1:27" s="198" customFormat="1" ht="48.75" customHeight="1">
      <c r="A42" s="631" t="s">
        <v>655</v>
      </c>
      <c r="B42" s="631"/>
      <c r="C42" s="631"/>
      <c r="D42" s="631"/>
      <c r="E42" s="631"/>
      <c r="F42" s="631"/>
    </row>
    <row r="43" spans="1:27" ht="15.75" customHeight="1">
      <c r="A43" s="198"/>
      <c r="B43" s="198"/>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row>
    <row r="44" spans="1:27" ht="15.75" customHeight="1">
      <c r="A44" s="198"/>
      <c r="B44" s="198"/>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row>
    <row r="45" spans="1:27" ht="15.75" customHeight="1">
      <c r="A45" s="198"/>
      <c r="B45" s="198"/>
      <c r="C45" s="198"/>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row>
    <row r="46" spans="1:27" ht="15.75" customHeight="1">
      <c r="A46" s="198"/>
      <c r="B46" s="198"/>
      <c r="C46" s="198"/>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row>
    <row r="47" spans="1:27" ht="15.75" customHeight="1">
      <c r="A47" s="198"/>
      <c r="B47" s="198"/>
      <c r="C47" s="198"/>
      <c r="D47" s="198"/>
      <c r="E47" s="198"/>
      <c r="F47" s="198"/>
      <c r="G47" s="198"/>
      <c r="H47" s="198"/>
      <c r="I47" s="198"/>
      <c r="J47" s="198"/>
      <c r="K47" s="198"/>
      <c r="L47" s="198"/>
      <c r="M47" s="198"/>
      <c r="N47" s="198"/>
      <c r="O47" s="198"/>
      <c r="P47" s="198"/>
      <c r="Q47" s="198"/>
      <c r="R47" s="198"/>
      <c r="S47" s="198"/>
      <c r="T47" s="198"/>
      <c r="U47" s="198"/>
      <c r="V47" s="198"/>
      <c r="W47" s="198"/>
      <c r="X47" s="198"/>
      <c r="Y47" s="198"/>
      <c r="Z47" s="198"/>
      <c r="AA47" s="198"/>
    </row>
    <row r="48" spans="1:27" ht="15.75" customHeight="1">
      <c r="A48" s="198"/>
      <c r="B48" s="198"/>
      <c r="C48" s="198"/>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row>
    <row r="49" spans="1:27" ht="15.75" customHeight="1">
      <c r="A49" s="198"/>
      <c r="B49" s="198"/>
      <c r="C49" s="198"/>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8"/>
    </row>
    <row r="50" spans="1:27" ht="15.75" customHeight="1">
      <c r="A50" s="198"/>
      <c r="B50" s="198"/>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row>
    <row r="51" spans="1:27" ht="15.75" customHeight="1">
      <c r="A51" s="198"/>
      <c r="B51" s="198"/>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row>
    <row r="52" spans="1:27" ht="15.75" customHeight="1">
      <c r="A52" s="198"/>
      <c r="B52" s="198"/>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row>
    <row r="53" spans="1:27" ht="15.75" customHeight="1">
      <c r="A53" s="198"/>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row>
    <row r="54" spans="1:27" ht="15.75" customHeight="1">
      <c r="A54" s="198"/>
      <c r="B54" s="198"/>
      <c r="C54" s="198"/>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row>
    <row r="55" spans="1:27" ht="15.75" customHeight="1">
      <c r="A55" s="198"/>
      <c r="B55" s="198"/>
      <c r="C55" s="198"/>
      <c r="D55" s="198"/>
      <c r="E55" s="198"/>
      <c r="F55" s="198"/>
      <c r="G55" s="198"/>
      <c r="H55" s="198"/>
      <c r="I55" s="198"/>
      <c r="J55" s="198"/>
      <c r="K55" s="198"/>
      <c r="L55" s="198"/>
      <c r="M55" s="198"/>
      <c r="N55" s="198"/>
      <c r="O55" s="198"/>
      <c r="P55" s="198"/>
      <c r="Q55" s="198"/>
      <c r="R55" s="198"/>
      <c r="S55" s="198"/>
      <c r="T55" s="198"/>
      <c r="U55" s="198"/>
      <c r="V55" s="198"/>
      <c r="W55" s="198"/>
      <c r="X55" s="198"/>
      <c r="Y55" s="198"/>
      <c r="Z55" s="198"/>
      <c r="AA55" s="198"/>
    </row>
    <row r="56" spans="1:27" ht="15.75" customHeight="1">
      <c r="A56" s="198"/>
      <c r="B56" s="198"/>
      <c r="C56" s="198"/>
      <c r="D56" s="198"/>
      <c r="E56" s="198"/>
      <c r="F56" s="198"/>
      <c r="G56" s="198"/>
      <c r="H56" s="198"/>
      <c r="I56" s="198"/>
      <c r="J56" s="198"/>
      <c r="K56" s="198"/>
      <c r="L56" s="198"/>
      <c r="M56" s="198"/>
      <c r="N56" s="198"/>
      <c r="O56" s="198"/>
      <c r="P56" s="198"/>
      <c r="Q56" s="198"/>
      <c r="R56" s="198"/>
      <c r="S56" s="198"/>
      <c r="T56" s="198"/>
      <c r="U56" s="198"/>
      <c r="V56" s="198"/>
      <c r="W56" s="198"/>
      <c r="X56" s="198"/>
      <c r="Y56" s="198"/>
      <c r="Z56" s="198"/>
      <c r="AA56" s="198"/>
    </row>
    <row r="57" spans="1:27" ht="15.75" customHeight="1">
      <c r="A57" s="198"/>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row>
    <row r="58" spans="1:27" ht="15.75" customHeight="1">
      <c r="A58" s="198"/>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row>
    <row r="59" spans="1:27" ht="15.75" customHeight="1">
      <c r="A59" s="198"/>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row>
    <row r="60" spans="1:27" ht="15.75" customHeight="1">
      <c r="A60" s="198"/>
      <c r="B60" s="198"/>
      <c r="C60" s="198"/>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row>
    <row r="61" spans="1:27" ht="15.75" customHeight="1">
      <c r="A61" s="198"/>
      <c r="B61" s="198"/>
      <c r="C61" s="198"/>
      <c r="D61" s="198"/>
      <c r="E61" s="198"/>
      <c r="F61" s="198"/>
      <c r="G61" s="198"/>
      <c r="H61" s="198"/>
      <c r="I61" s="198"/>
      <c r="J61" s="198"/>
      <c r="K61" s="198"/>
      <c r="L61" s="198"/>
      <c r="M61" s="198"/>
      <c r="N61" s="198"/>
      <c r="O61" s="198"/>
      <c r="P61" s="198"/>
      <c r="Q61" s="198"/>
      <c r="R61" s="198"/>
      <c r="S61" s="198"/>
      <c r="T61" s="198"/>
      <c r="U61" s="198"/>
      <c r="V61" s="198"/>
      <c r="W61" s="198"/>
      <c r="X61" s="198"/>
      <c r="Y61" s="198"/>
      <c r="Z61" s="198"/>
      <c r="AA61" s="198"/>
    </row>
    <row r="62" spans="1:27" ht="15.75" customHeight="1">
      <c r="A62" s="198"/>
      <c r="B62" s="198"/>
      <c r="C62" s="198"/>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row>
    <row r="63" spans="1:27" ht="15.75" customHeight="1">
      <c r="A63" s="198"/>
      <c r="B63" s="198"/>
      <c r="C63" s="198"/>
      <c r="D63" s="198"/>
      <c r="E63" s="198"/>
      <c r="F63" s="198"/>
      <c r="G63" s="198"/>
      <c r="H63" s="198"/>
      <c r="I63" s="198"/>
      <c r="J63" s="198"/>
      <c r="K63" s="198"/>
      <c r="L63" s="198"/>
      <c r="M63" s="198"/>
      <c r="N63" s="198"/>
      <c r="O63" s="198"/>
      <c r="P63" s="198"/>
      <c r="Q63" s="198"/>
      <c r="R63" s="198"/>
      <c r="S63" s="198"/>
      <c r="T63" s="198"/>
      <c r="U63" s="198"/>
      <c r="V63" s="198"/>
      <c r="W63" s="198"/>
      <c r="X63" s="198"/>
      <c r="Y63" s="198"/>
      <c r="Z63" s="198"/>
      <c r="AA63" s="198"/>
    </row>
    <row r="64" spans="1:27" ht="15.75" customHeight="1">
      <c r="A64" s="198"/>
      <c r="B64" s="198"/>
      <c r="C64" s="198"/>
      <c r="D64" s="198"/>
      <c r="E64" s="198"/>
      <c r="F64" s="198"/>
      <c r="G64" s="198"/>
      <c r="H64" s="198"/>
      <c r="I64" s="198"/>
      <c r="J64" s="198"/>
      <c r="K64" s="198"/>
      <c r="L64" s="198"/>
      <c r="M64" s="198"/>
      <c r="N64" s="198"/>
      <c r="O64" s="198"/>
      <c r="P64" s="198"/>
      <c r="Q64" s="198"/>
      <c r="R64" s="198"/>
      <c r="S64" s="198"/>
      <c r="T64" s="198"/>
      <c r="U64" s="198"/>
      <c r="V64" s="198"/>
      <c r="W64" s="198"/>
      <c r="X64" s="198"/>
      <c r="Y64" s="198"/>
      <c r="Z64" s="198"/>
      <c r="AA64" s="198"/>
    </row>
    <row r="65" spans="1:27" ht="15.75" customHeight="1">
      <c r="A65" s="198"/>
      <c r="B65" s="198"/>
      <c r="C65" s="198"/>
      <c r="D65" s="198"/>
      <c r="E65" s="198"/>
      <c r="F65" s="198"/>
      <c r="G65" s="198"/>
      <c r="H65" s="198"/>
      <c r="I65" s="198"/>
      <c r="J65" s="198"/>
      <c r="K65" s="198"/>
      <c r="L65" s="198"/>
      <c r="M65" s="198"/>
      <c r="N65" s="198"/>
      <c r="O65" s="198"/>
      <c r="P65" s="198"/>
      <c r="Q65" s="198"/>
      <c r="R65" s="198"/>
      <c r="S65" s="198"/>
      <c r="T65" s="198"/>
      <c r="U65" s="198"/>
      <c r="V65" s="198"/>
      <c r="W65" s="198"/>
      <c r="X65" s="198"/>
      <c r="Y65" s="198"/>
      <c r="Z65" s="198"/>
      <c r="AA65" s="198"/>
    </row>
    <row r="66" spans="1:27" ht="15.75" customHeight="1">
      <c r="A66" s="198"/>
      <c r="B66" s="198"/>
      <c r="C66" s="198"/>
      <c r="D66" s="198"/>
      <c r="E66" s="198"/>
      <c r="F66" s="198"/>
      <c r="G66" s="198"/>
      <c r="H66" s="198"/>
      <c r="I66" s="198"/>
      <c r="J66" s="198"/>
      <c r="K66" s="198"/>
      <c r="L66" s="198"/>
      <c r="M66" s="198"/>
      <c r="N66" s="198"/>
      <c r="O66" s="198"/>
      <c r="P66" s="198"/>
      <c r="Q66" s="198"/>
      <c r="R66" s="198"/>
      <c r="S66" s="198"/>
      <c r="T66" s="198"/>
      <c r="U66" s="198"/>
      <c r="V66" s="198"/>
      <c r="W66" s="198"/>
      <c r="X66" s="198"/>
      <c r="Y66" s="198"/>
      <c r="Z66" s="198"/>
      <c r="AA66" s="198"/>
    </row>
    <row r="67" spans="1:27" ht="15.75" customHeight="1">
      <c r="A67" s="198"/>
      <c r="B67" s="198"/>
      <c r="C67" s="198"/>
      <c r="D67" s="198"/>
      <c r="E67" s="198"/>
      <c r="F67" s="198"/>
      <c r="G67" s="198"/>
      <c r="H67" s="198"/>
      <c r="I67" s="198"/>
      <c r="J67" s="198"/>
      <c r="K67" s="198"/>
      <c r="L67" s="198"/>
      <c r="M67" s="198"/>
      <c r="N67" s="198"/>
      <c r="O67" s="198"/>
      <c r="P67" s="198"/>
      <c r="Q67" s="198"/>
      <c r="R67" s="198"/>
      <c r="S67" s="198"/>
      <c r="T67" s="198"/>
      <c r="U67" s="198"/>
      <c r="V67" s="198"/>
      <c r="W67" s="198"/>
      <c r="X67" s="198"/>
      <c r="Y67" s="198"/>
      <c r="Z67" s="198"/>
      <c r="AA67" s="198"/>
    </row>
    <row r="68" spans="1:27" ht="15.75" customHeight="1">
      <c r="A68" s="198"/>
      <c r="B68" s="198"/>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row>
    <row r="69" spans="1:27" ht="15.75" customHeight="1">
      <c r="A69" s="198"/>
      <c r="B69" s="198"/>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row>
    <row r="70" spans="1:27" ht="15.75" customHeight="1">
      <c r="A70" s="198"/>
      <c r="B70" s="198"/>
      <c r="C70" s="198"/>
      <c r="D70" s="198"/>
      <c r="E70" s="198"/>
      <c r="F70" s="198"/>
      <c r="G70" s="198"/>
      <c r="H70" s="198"/>
      <c r="I70" s="198"/>
      <c r="J70" s="198"/>
      <c r="K70" s="198"/>
      <c r="L70" s="198"/>
      <c r="M70" s="198"/>
      <c r="N70" s="198"/>
      <c r="O70" s="198"/>
      <c r="P70" s="198"/>
      <c r="Q70" s="198"/>
      <c r="R70" s="198"/>
      <c r="S70" s="198"/>
      <c r="T70" s="198"/>
      <c r="U70" s="198"/>
      <c r="V70" s="198"/>
      <c r="W70" s="198"/>
      <c r="X70" s="198"/>
      <c r="Y70" s="198"/>
      <c r="Z70" s="198"/>
      <c r="AA70" s="198"/>
    </row>
    <row r="71" spans="1:27" ht="15.75" customHeight="1">
      <c r="A71" s="198"/>
      <c r="B71" s="198"/>
      <c r="C71" s="198"/>
      <c r="D71" s="198"/>
      <c r="E71" s="198"/>
      <c r="F71" s="198"/>
      <c r="G71" s="198"/>
      <c r="H71" s="198"/>
      <c r="I71" s="198"/>
      <c r="J71" s="198"/>
      <c r="K71" s="198"/>
      <c r="L71" s="198"/>
      <c r="M71" s="198"/>
      <c r="N71" s="198"/>
      <c r="O71" s="198"/>
      <c r="P71" s="198"/>
      <c r="Q71" s="198"/>
      <c r="R71" s="198"/>
      <c r="S71" s="198"/>
      <c r="T71" s="198"/>
      <c r="U71" s="198"/>
      <c r="V71" s="198"/>
      <c r="W71" s="198"/>
      <c r="X71" s="198"/>
      <c r="Y71" s="198"/>
      <c r="Z71" s="198"/>
      <c r="AA71" s="198"/>
    </row>
    <row r="72" spans="1:27" ht="15.75" customHeight="1">
      <c r="A72" s="198"/>
      <c r="B72" s="198"/>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row>
    <row r="73" spans="1:27" ht="15.75" customHeight="1">
      <c r="A73" s="198"/>
      <c r="B73" s="198"/>
      <c r="C73" s="198"/>
      <c r="D73" s="198"/>
      <c r="E73" s="198"/>
      <c r="F73" s="198"/>
      <c r="G73" s="198"/>
      <c r="H73" s="198"/>
      <c r="I73" s="198"/>
      <c r="J73" s="198"/>
      <c r="K73" s="198"/>
      <c r="L73" s="198"/>
      <c r="M73" s="198"/>
      <c r="N73" s="198"/>
      <c r="O73" s="198"/>
      <c r="P73" s="198"/>
      <c r="Q73" s="198"/>
      <c r="R73" s="198"/>
      <c r="S73" s="198"/>
      <c r="T73" s="198"/>
      <c r="U73" s="198"/>
      <c r="V73" s="198"/>
      <c r="W73" s="198"/>
      <c r="X73" s="198"/>
      <c r="Y73" s="198"/>
      <c r="Z73" s="198"/>
      <c r="AA73" s="198"/>
    </row>
    <row r="74" spans="1:27" ht="15.75" customHeight="1">
      <c r="A74" s="198"/>
      <c r="B74" s="198"/>
      <c r="C74" s="198"/>
      <c r="D74" s="198"/>
      <c r="E74" s="198"/>
      <c r="F74" s="198"/>
      <c r="G74" s="198"/>
      <c r="H74" s="198"/>
      <c r="I74" s="198"/>
      <c r="J74" s="198"/>
      <c r="K74" s="198"/>
      <c r="L74" s="198"/>
      <c r="M74" s="198"/>
      <c r="N74" s="198"/>
      <c r="O74" s="198"/>
      <c r="P74" s="198"/>
      <c r="Q74" s="198"/>
      <c r="R74" s="198"/>
      <c r="S74" s="198"/>
      <c r="T74" s="198"/>
      <c r="U74" s="198"/>
      <c r="V74" s="198"/>
      <c r="W74" s="198"/>
      <c r="X74" s="198"/>
      <c r="Y74" s="198"/>
      <c r="Z74" s="198"/>
      <c r="AA74" s="198"/>
    </row>
    <row r="75" spans="1:27" ht="15.75" customHeight="1">
      <c r="A75" s="198"/>
      <c r="B75" s="198"/>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8"/>
      <c r="AA75" s="198"/>
    </row>
    <row r="76" spans="1:27" ht="15.75" customHeight="1">
      <c r="A76" s="198"/>
      <c r="B76" s="198"/>
      <c r="C76" s="198"/>
      <c r="D76" s="198"/>
      <c r="E76" s="198"/>
      <c r="F76" s="198"/>
      <c r="G76" s="198"/>
      <c r="H76" s="198"/>
      <c r="I76" s="198"/>
      <c r="J76" s="198"/>
      <c r="K76" s="198"/>
      <c r="L76" s="198"/>
      <c r="M76" s="198"/>
      <c r="N76" s="198"/>
      <c r="O76" s="198"/>
      <c r="P76" s="198"/>
      <c r="Q76" s="198"/>
      <c r="R76" s="198"/>
      <c r="S76" s="198"/>
      <c r="T76" s="198"/>
      <c r="U76" s="198"/>
      <c r="V76" s="198"/>
      <c r="W76" s="198"/>
      <c r="X76" s="198"/>
      <c r="Y76" s="198"/>
      <c r="Z76" s="198"/>
      <c r="AA76" s="198"/>
    </row>
    <row r="77" spans="1:27" ht="15.75" customHeight="1">
      <c r="A77" s="198"/>
      <c r="B77" s="198"/>
      <c r="C77" s="198"/>
      <c r="D77" s="198"/>
      <c r="E77" s="198"/>
      <c r="F77" s="198"/>
      <c r="G77" s="198"/>
      <c r="H77" s="198"/>
      <c r="I77" s="198"/>
      <c r="J77" s="198"/>
      <c r="K77" s="198"/>
      <c r="L77" s="198"/>
      <c r="M77" s="198"/>
      <c r="N77" s="198"/>
      <c r="O77" s="198"/>
      <c r="P77" s="198"/>
      <c r="Q77" s="198"/>
      <c r="R77" s="198"/>
      <c r="S77" s="198"/>
      <c r="T77" s="198"/>
      <c r="U77" s="198"/>
      <c r="V77" s="198"/>
      <c r="W77" s="198"/>
      <c r="X77" s="198"/>
      <c r="Y77" s="198"/>
      <c r="Z77" s="198"/>
      <c r="AA77" s="198"/>
    </row>
    <row r="78" spans="1:27" ht="15.75" customHeight="1">
      <c r="A78" s="198"/>
      <c r="B78" s="198"/>
      <c r="C78" s="198"/>
      <c r="D78" s="198"/>
      <c r="E78" s="198"/>
      <c r="F78" s="198"/>
      <c r="G78" s="198"/>
      <c r="H78" s="198"/>
      <c r="I78" s="198"/>
      <c r="J78" s="198"/>
      <c r="K78" s="198"/>
      <c r="L78" s="198"/>
      <c r="M78" s="198"/>
      <c r="N78" s="198"/>
      <c r="O78" s="198"/>
      <c r="P78" s="198"/>
      <c r="Q78" s="198"/>
      <c r="R78" s="198"/>
      <c r="S78" s="198"/>
      <c r="T78" s="198"/>
      <c r="U78" s="198"/>
      <c r="V78" s="198"/>
      <c r="W78" s="198"/>
      <c r="X78" s="198"/>
      <c r="Y78" s="198"/>
      <c r="Z78" s="198"/>
      <c r="AA78" s="198"/>
    </row>
    <row r="79" spans="1:27" ht="15.75" customHeight="1">
      <c r="A79" s="198"/>
      <c r="B79" s="198"/>
      <c r="C79" s="198"/>
      <c r="D79" s="198"/>
      <c r="E79" s="198"/>
      <c r="F79" s="198"/>
      <c r="G79" s="198"/>
      <c r="H79" s="198"/>
      <c r="I79" s="198"/>
      <c r="J79" s="198"/>
      <c r="K79" s="198"/>
      <c r="L79" s="198"/>
      <c r="M79" s="198"/>
      <c r="N79" s="198"/>
      <c r="O79" s="198"/>
      <c r="P79" s="198"/>
      <c r="Q79" s="198"/>
      <c r="R79" s="198"/>
      <c r="S79" s="198"/>
      <c r="T79" s="198"/>
      <c r="U79" s="198"/>
      <c r="V79" s="198"/>
      <c r="W79" s="198"/>
      <c r="X79" s="198"/>
      <c r="Y79" s="198"/>
      <c r="Z79" s="198"/>
      <c r="AA79" s="198"/>
    </row>
    <row r="80" spans="1:27" ht="15.75" customHeight="1">
      <c r="A80" s="198"/>
      <c r="B80" s="198"/>
      <c r="C80" s="198"/>
      <c r="D80" s="198"/>
      <c r="E80" s="198"/>
      <c r="F80" s="198"/>
      <c r="G80" s="198"/>
      <c r="H80" s="198"/>
      <c r="I80" s="198"/>
      <c r="J80" s="198"/>
      <c r="K80" s="198"/>
      <c r="L80" s="198"/>
      <c r="M80" s="198"/>
      <c r="N80" s="198"/>
      <c r="O80" s="198"/>
      <c r="P80" s="198"/>
      <c r="Q80" s="198"/>
      <c r="R80" s="198"/>
      <c r="S80" s="198"/>
      <c r="T80" s="198"/>
      <c r="U80" s="198"/>
      <c r="V80" s="198"/>
      <c r="W80" s="198"/>
      <c r="X80" s="198"/>
      <c r="Y80" s="198"/>
      <c r="Z80" s="198"/>
      <c r="AA80" s="198"/>
    </row>
    <row r="81" spans="1:27" ht="15.75" customHeight="1">
      <c r="A81" s="198"/>
      <c r="B81" s="198"/>
      <c r="C81" s="198"/>
      <c r="D81" s="198"/>
      <c r="E81" s="198"/>
      <c r="F81" s="198"/>
      <c r="G81" s="198"/>
      <c r="H81" s="198"/>
      <c r="I81" s="198"/>
      <c r="J81" s="198"/>
      <c r="K81" s="198"/>
      <c r="L81" s="198"/>
      <c r="M81" s="198"/>
      <c r="N81" s="198"/>
      <c r="O81" s="198"/>
      <c r="P81" s="198"/>
      <c r="Q81" s="198"/>
      <c r="R81" s="198"/>
      <c r="S81" s="198"/>
      <c r="T81" s="198"/>
      <c r="U81" s="198"/>
      <c r="V81" s="198"/>
      <c r="W81" s="198"/>
      <c r="X81" s="198"/>
      <c r="Y81" s="198"/>
      <c r="Z81" s="198"/>
      <c r="AA81" s="198"/>
    </row>
    <row r="82" spans="1:27" ht="15.75" customHeight="1">
      <c r="A82" s="198"/>
      <c r="B82" s="198"/>
      <c r="C82" s="198"/>
      <c r="D82" s="198"/>
      <c r="E82" s="198"/>
      <c r="F82" s="198"/>
      <c r="G82" s="198"/>
      <c r="H82" s="198"/>
      <c r="I82" s="198"/>
      <c r="J82" s="198"/>
      <c r="K82" s="198"/>
      <c r="L82" s="198"/>
      <c r="M82" s="198"/>
      <c r="N82" s="198"/>
      <c r="O82" s="198"/>
      <c r="P82" s="198"/>
      <c r="Q82" s="198"/>
      <c r="R82" s="198"/>
      <c r="S82" s="198"/>
      <c r="T82" s="198"/>
      <c r="U82" s="198"/>
      <c r="V82" s="198"/>
      <c r="W82" s="198"/>
      <c r="X82" s="198"/>
      <c r="Y82" s="198"/>
      <c r="Z82" s="198"/>
      <c r="AA82" s="198"/>
    </row>
    <row r="83" spans="1:27" ht="15.75" customHeight="1">
      <c r="A83" s="198"/>
      <c r="B83" s="198"/>
      <c r="C83" s="198"/>
      <c r="D83" s="198"/>
      <c r="E83" s="198"/>
      <c r="F83" s="198"/>
      <c r="G83" s="198"/>
      <c r="H83" s="198"/>
      <c r="I83" s="198"/>
      <c r="J83" s="198"/>
      <c r="K83" s="198"/>
      <c r="L83" s="198"/>
      <c r="M83" s="198"/>
      <c r="N83" s="198"/>
      <c r="O83" s="198"/>
      <c r="P83" s="198"/>
      <c r="Q83" s="198"/>
      <c r="R83" s="198"/>
      <c r="S83" s="198"/>
      <c r="T83" s="198"/>
      <c r="U83" s="198"/>
      <c r="V83" s="198"/>
      <c r="W83" s="198"/>
      <c r="X83" s="198"/>
      <c r="Y83" s="198"/>
      <c r="Z83" s="198"/>
      <c r="AA83" s="198"/>
    </row>
    <row r="84" spans="1:27" ht="15.75" customHeight="1">
      <c r="A84" s="198"/>
      <c r="B84" s="198"/>
      <c r="C84" s="198"/>
      <c r="D84" s="198"/>
      <c r="E84" s="198"/>
      <c r="F84" s="198"/>
      <c r="G84" s="198"/>
      <c r="H84" s="198"/>
      <c r="I84" s="198"/>
      <c r="J84" s="198"/>
      <c r="K84" s="198"/>
      <c r="L84" s="198"/>
      <c r="M84" s="198"/>
      <c r="N84" s="198"/>
      <c r="O84" s="198"/>
      <c r="P84" s="198"/>
      <c r="Q84" s="198"/>
      <c r="R84" s="198"/>
      <c r="S84" s="198"/>
      <c r="T84" s="198"/>
      <c r="U84" s="198"/>
      <c r="V84" s="198"/>
      <c r="W84" s="198"/>
      <c r="X84" s="198"/>
      <c r="Y84" s="198"/>
      <c r="Z84" s="198"/>
      <c r="AA84" s="198"/>
    </row>
    <row r="85" spans="1:27" ht="15.75" customHeight="1">
      <c r="A85" s="198"/>
      <c r="B85" s="198"/>
      <c r="C85" s="198"/>
      <c r="D85" s="198"/>
      <c r="E85" s="198"/>
      <c r="F85" s="198"/>
      <c r="G85" s="198"/>
      <c r="H85" s="198"/>
      <c r="I85" s="198"/>
      <c r="J85" s="198"/>
      <c r="K85" s="198"/>
      <c r="L85" s="198"/>
      <c r="M85" s="198"/>
      <c r="N85" s="198"/>
      <c r="O85" s="198"/>
      <c r="P85" s="198"/>
      <c r="Q85" s="198"/>
      <c r="R85" s="198"/>
      <c r="S85" s="198"/>
      <c r="T85" s="198"/>
      <c r="U85" s="198"/>
      <c r="V85" s="198"/>
      <c r="W85" s="198"/>
      <c r="X85" s="198"/>
      <c r="Y85" s="198"/>
      <c r="Z85" s="198"/>
      <c r="AA85" s="198"/>
    </row>
    <row r="86" spans="1:27" ht="15.75" customHeight="1">
      <c r="A86" s="198"/>
      <c r="B86" s="198"/>
      <c r="C86" s="198"/>
      <c r="D86" s="198"/>
      <c r="E86" s="198"/>
      <c r="F86" s="198"/>
      <c r="G86" s="198"/>
      <c r="H86" s="198"/>
      <c r="I86" s="198"/>
      <c r="J86" s="198"/>
      <c r="K86" s="198"/>
      <c r="L86" s="198"/>
      <c r="M86" s="198"/>
      <c r="N86" s="198"/>
      <c r="O86" s="198"/>
      <c r="P86" s="198"/>
      <c r="Q86" s="198"/>
      <c r="R86" s="198"/>
      <c r="S86" s="198"/>
      <c r="T86" s="198"/>
      <c r="U86" s="198"/>
      <c r="V86" s="198"/>
      <c r="W86" s="198"/>
      <c r="X86" s="198"/>
      <c r="Y86" s="198"/>
      <c r="Z86" s="198"/>
      <c r="AA86" s="198"/>
    </row>
    <row r="87" spans="1:27" ht="15.75" customHeight="1">
      <c r="A87" s="198"/>
      <c r="B87" s="198"/>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row>
    <row r="88" spans="1:27" ht="15.75" customHeight="1">
      <c r="A88" s="198"/>
      <c r="B88" s="198"/>
      <c r="C88" s="198"/>
      <c r="D88" s="198"/>
      <c r="E88" s="198"/>
      <c r="F88" s="198"/>
      <c r="G88" s="198"/>
      <c r="H88" s="198"/>
      <c r="I88" s="198"/>
      <c r="J88" s="198"/>
      <c r="K88" s="198"/>
      <c r="L88" s="198"/>
      <c r="M88" s="198"/>
      <c r="N88" s="198"/>
      <c r="O88" s="198"/>
      <c r="P88" s="198"/>
      <c r="Q88" s="198"/>
      <c r="R88" s="198"/>
      <c r="S88" s="198"/>
      <c r="T88" s="198"/>
      <c r="U88" s="198"/>
      <c r="V88" s="198"/>
      <c r="W88" s="198"/>
      <c r="X88" s="198"/>
      <c r="Y88" s="198"/>
      <c r="Z88" s="198"/>
      <c r="AA88" s="198"/>
    </row>
    <row r="89" spans="1:27" ht="15.75" customHeight="1">
      <c r="A89" s="198"/>
      <c r="B89" s="198"/>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row>
    <row r="90" spans="1:27" ht="15.75" customHeight="1">
      <c r="A90" s="198"/>
      <c r="B90" s="198"/>
      <c r="C90" s="198"/>
      <c r="D90" s="198"/>
      <c r="E90" s="198"/>
      <c r="F90" s="198"/>
      <c r="G90" s="198"/>
      <c r="H90" s="198"/>
      <c r="I90" s="198"/>
      <c r="J90" s="198"/>
      <c r="K90" s="198"/>
      <c r="L90" s="198"/>
      <c r="M90" s="198"/>
      <c r="N90" s="198"/>
      <c r="O90" s="198"/>
      <c r="P90" s="198"/>
      <c r="Q90" s="198"/>
      <c r="R90" s="198"/>
      <c r="S90" s="198"/>
      <c r="T90" s="198"/>
      <c r="U90" s="198"/>
      <c r="V90" s="198"/>
      <c r="W90" s="198"/>
      <c r="X90" s="198"/>
      <c r="Y90" s="198"/>
      <c r="Z90" s="198"/>
      <c r="AA90" s="198"/>
    </row>
    <row r="91" spans="1:27" ht="15.75" customHeight="1">
      <c r="A91" s="198"/>
      <c r="B91" s="198"/>
      <c r="C91" s="198"/>
      <c r="D91" s="198"/>
      <c r="E91" s="198"/>
      <c r="F91" s="198"/>
      <c r="G91" s="198"/>
      <c r="H91" s="198"/>
      <c r="I91" s="198"/>
      <c r="J91" s="198"/>
      <c r="K91" s="198"/>
      <c r="L91" s="198"/>
      <c r="M91" s="198"/>
      <c r="N91" s="198"/>
      <c r="O91" s="198"/>
      <c r="P91" s="198"/>
      <c r="Q91" s="198"/>
      <c r="R91" s="198"/>
      <c r="S91" s="198"/>
      <c r="T91" s="198"/>
      <c r="U91" s="198"/>
      <c r="V91" s="198"/>
      <c r="W91" s="198"/>
      <c r="X91" s="198"/>
      <c r="Y91" s="198"/>
      <c r="Z91" s="198"/>
      <c r="AA91" s="198"/>
    </row>
    <row r="92" spans="1:27" ht="15.75" customHeight="1">
      <c r="A92" s="198"/>
      <c r="B92" s="198"/>
      <c r="C92" s="198"/>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row>
    <row r="93" spans="1:27" ht="15.75" customHeight="1">
      <c r="A93" s="198"/>
      <c r="B93" s="198"/>
      <c r="C93" s="198"/>
      <c r="D93" s="198"/>
      <c r="E93" s="198"/>
      <c r="F93" s="198"/>
      <c r="G93" s="198"/>
      <c r="H93" s="198"/>
      <c r="I93" s="198"/>
      <c r="J93" s="198"/>
      <c r="K93" s="198"/>
      <c r="L93" s="198"/>
      <c r="M93" s="198"/>
      <c r="N93" s="198"/>
      <c r="O93" s="198"/>
      <c r="P93" s="198"/>
      <c r="Q93" s="198"/>
      <c r="R93" s="198"/>
      <c r="S93" s="198"/>
      <c r="T93" s="198"/>
      <c r="U93" s="198"/>
      <c r="V93" s="198"/>
      <c r="W93" s="198"/>
      <c r="X93" s="198"/>
      <c r="Y93" s="198"/>
      <c r="Z93" s="198"/>
      <c r="AA93" s="198"/>
    </row>
    <row r="94" spans="1:27" ht="15.75" customHeight="1">
      <c r="A94" s="198"/>
      <c r="B94" s="198"/>
      <c r="C94" s="198"/>
      <c r="D94" s="198"/>
      <c r="E94" s="198"/>
      <c r="F94" s="198"/>
      <c r="G94" s="198"/>
      <c r="H94" s="198"/>
      <c r="I94" s="198"/>
      <c r="J94" s="198"/>
      <c r="K94" s="198"/>
      <c r="L94" s="198"/>
      <c r="M94" s="198"/>
      <c r="N94" s="198"/>
      <c r="O94" s="198"/>
      <c r="P94" s="198"/>
      <c r="Q94" s="198"/>
      <c r="R94" s="198"/>
      <c r="S94" s="198"/>
      <c r="T94" s="198"/>
      <c r="U94" s="198"/>
      <c r="V94" s="198"/>
      <c r="W94" s="198"/>
      <c r="X94" s="198"/>
      <c r="Y94" s="198"/>
      <c r="Z94" s="198"/>
      <c r="AA94" s="198"/>
    </row>
    <row r="95" spans="1:27" ht="15.75" customHeight="1">
      <c r="A95" s="198"/>
      <c r="B95" s="198"/>
      <c r="C95" s="198"/>
      <c r="D95" s="198"/>
      <c r="E95" s="198"/>
      <c r="F95" s="198"/>
      <c r="G95" s="198"/>
      <c r="H95" s="198"/>
      <c r="I95" s="198"/>
      <c r="J95" s="198"/>
      <c r="K95" s="198"/>
      <c r="L95" s="198"/>
      <c r="M95" s="198"/>
      <c r="N95" s="198"/>
      <c r="O95" s="198"/>
      <c r="P95" s="198"/>
      <c r="Q95" s="198"/>
      <c r="R95" s="198"/>
      <c r="S95" s="198"/>
      <c r="T95" s="198"/>
      <c r="U95" s="198"/>
      <c r="V95" s="198"/>
      <c r="W95" s="198"/>
      <c r="X95" s="198"/>
      <c r="Y95" s="198"/>
      <c r="Z95" s="198"/>
      <c r="AA95" s="198"/>
    </row>
    <row r="96" spans="1:27" ht="15.75" customHeight="1">
      <c r="A96" s="198"/>
      <c r="B96" s="198"/>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row>
    <row r="97" spans="1:27" ht="15.75" customHeight="1">
      <c r="A97" s="198"/>
      <c r="B97" s="198"/>
      <c r="C97" s="198"/>
      <c r="D97" s="198"/>
      <c r="E97" s="198"/>
      <c r="F97" s="198"/>
      <c r="G97" s="198"/>
      <c r="H97" s="198"/>
      <c r="I97" s="198"/>
      <c r="J97" s="198"/>
      <c r="K97" s="198"/>
      <c r="L97" s="198"/>
      <c r="M97" s="198"/>
      <c r="N97" s="198"/>
      <c r="O97" s="198"/>
      <c r="P97" s="198"/>
      <c r="Q97" s="198"/>
      <c r="R97" s="198"/>
      <c r="S97" s="198"/>
      <c r="T97" s="198"/>
      <c r="U97" s="198"/>
      <c r="V97" s="198"/>
      <c r="W97" s="198"/>
      <c r="X97" s="198"/>
      <c r="Y97" s="198"/>
      <c r="Z97" s="198"/>
      <c r="AA97" s="198"/>
    </row>
    <row r="98" spans="1:27" ht="15.75" customHeight="1">
      <c r="A98" s="198"/>
      <c r="B98" s="198"/>
      <c r="C98" s="198"/>
      <c r="D98" s="198"/>
      <c r="E98" s="198"/>
      <c r="F98" s="198"/>
      <c r="G98" s="198"/>
      <c r="H98" s="198"/>
      <c r="I98" s="198"/>
      <c r="J98" s="198"/>
      <c r="K98" s="198"/>
      <c r="L98" s="198"/>
      <c r="M98" s="198"/>
      <c r="N98" s="198"/>
      <c r="O98" s="198"/>
      <c r="P98" s="198"/>
      <c r="Q98" s="198"/>
      <c r="R98" s="198"/>
      <c r="S98" s="198"/>
      <c r="T98" s="198"/>
      <c r="U98" s="198"/>
      <c r="V98" s="198"/>
      <c r="W98" s="198"/>
      <c r="X98" s="198"/>
      <c r="Y98" s="198"/>
      <c r="Z98" s="198"/>
      <c r="AA98" s="198"/>
    </row>
    <row r="99" spans="1:27" ht="15.75" customHeight="1">
      <c r="A99" s="198"/>
      <c r="B99" s="198"/>
      <c r="C99" s="198"/>
      <c r="D99" s="198"/>
      <c r="E99" s="198"/>
      <c r="F99" s="198"/>
      <c r="G99" s="198"/>
      <c r="H99" s="198"/>
      <c r="I99" s="198"/>
      <c r="J99" s="198"/>
      <c r="K99" s="198"/>
      <c r="L99" s="198"/>
      <c r="M99" s="198"/>
      <c r="N99" s="198"/>
      <c r="O99" s="198"/>
      <c r="P99" s="198"/>
      <c r="Q99" s="198"/>
      <c r="R99" s="198"/>
      <c r="S99" s="198"/>
      <c r="T99" s="198"/>
      <c r="U99" s="198"/>
      <c r="V99" s="198"/>
      <c r="W99" s="198"/>
      <c r="X99" s="198"/>
      <c r="Y99" s="198"/>
      <c r="Z99" s="198"/>
      <c r="AA99" s="198"/>
    </row>
    <row r="100" spans="1:27" ht="15.75" customHeight="1">
      <c r="A100" s="198"/>
      <c r="B100" s="198"/>
      <c r="C100" s="198"/>
      <c r="D100" s="198"/>
      <c r="E100" s="198"/>
      <c r="F100" s="198"/>
      <c r="G100" s="198"/>
      <c r="H100" s="198"/>
      <c r="I100" s="198"/>
      <c r="J100" s="198"/>
      <c r="K100" s="198"/>
      <c r="L100" s="198"/>
      <c r="M100" s="198"/>
      <c r="N100" s="198"/>
      <c r="O100" s="198"/>
      <c r="P100" s="198"/>
      <c r="Q100" s="198"/>
      <c r="R100" s="198"/>
      <c r="S100" s="198"/>
      <c r="T100" s="198"/>
      <c r="U100" s="198"/>
      <c r="V100" s="198"/>
      <c r="W100" s="198"/>
      <c r="X100" s="198"/>
      <c r="Y100" s="198"/>
      <c r="Z100" s="198"/>
      <c r="AA100" s="198"/>
    </row>
    <row r="101" spans="1:27" ht="15.75" customHeight="1">
      <c r="A101" s="198"/>
      <c r="B101" s="198"/>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row>
    <row r="102" spans="1:27" ht="15.75" customHeight="1">
      <c r="A102" s="198"/>
      <c r="B102" s="198"/>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198"/>
      <c r="Y102" s="198"/>
      <c r="Z102" s="198"/>
      <c r="AA102" s="198"/>
    </row>
    <row r="103" spans="1:27" ht="15.75" customHeight="1">
      <c r="A103" s="198"/>
      <c r="B103" s="198"/>
      <c r="C103" s="198"/>
      <c r="D103" s="198"/>
      <c r="E103" s="198"/>
      <c r="F103" s="198"/>
      <c r="G103" s="198"/>
      <c r="H103" s="198"/>
      <c r="I103" s="198"/>
      <c r="J103" s="198"/>
      <c r="K103" s="198"/>
      <c r="L103" s="198"/>
      <c r="M103" s="198"/>
      <c r="N103" s="198"/>
      <c r="O103" s="198"/>
      <c r="P103" s="198"/>
      <c r="Q103" s="198"/>
      <c r="R103" s="198"/>
      <c r="S103" s="198"/>
      <c r="T103" s="198"/>
      <c r="U103" s="198"/>
      <c r="V103" s="198"/>
      <c r="W103" s="198"/>
      <c r="X103" s="198"/>
      <c r="Y103" s="198"/>
      <c r="Z103" s="198"/>
      <c r="AA103" s="198"/>
    </row>
    <row r="104" spans="1:27" ht="15.75" customHeight="1">
      <c r="A104" s="198"/>
      <c r="B104" s="198"/>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c r="AA104" s="198"/>
    </row>
    <row r="105" spans="1:27" ht="15.75" customHeight="1">
      <c r="A105" s="198"/>
      <c r="B105" s="198"/>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8"/>
      <c r="AA105" s="198"/>
    </row>
    <row r="106" spans="1:27" ht="15.75" customHeight="1">
      <c r="A106" s="198"/>
      <c r="B106" s="198"/>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row>
    <row r="107" spans="1:27" ht="15.75" customHeight="1">
      <c r="A107" s="198"/>
      <c r="B107" s="198"/>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198"/>
      <c r="Y107" s="198"/>
      <c r="Z107" s="198"/>
      <c r="AA107" s="198"/>
    </row>
    <row r="108" spans="1:27" ht="15.75" customHeight="1">
      <c r="A108" s="198"/>
      <c r="B108" s="198"/>
      <c r="C108" s="198"/>
      <c r="D108" s="198"/>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c r="AA108" s="198"/>
    </row>
    <row r="109" spans="1:27" ht="15.75" customHeight="1">
      <c r="A109" s="198"/>
      <c r="B109" s="198"/>
      <c r="C109" s="198"/>
      <c r="D109" s="198"/>
      <c r="E109" s="198"/>
      <c r="F109" s="198"/>
      <c r="G109" s="198"/>
      <c r="H109" s="198"/>
      <c r="I109" s="198"/>
      <c r="J109" s="198"/>
      <c r="K109" s="198"/>
      <c r="L109" s="198"/>
      <c r="M109" s="198"/>
      <c r="N109" s="198"/>
      <c r="O109" s="198"/>
      <c r="P109" s="198"/>
      <c r="Q109" s="198"/>
      <c r="R109" s="198"/>
      <c r="S109" s="198"/>
      <c r="T109" s="198"/>
      <c r="U109" s="198"/>
      <c r="V109" s="198"/>
      <c r="W109" s="198"/>
      <c r="X109" s="198"/>
      <c r="Y109" s="198"/>
      <c r="Z109" s="198"/>
      <c r="AA109" s="198"/>
    </row>
    <row r="110" spans="1:27" ht="15.75" customHeight="1">
      <c r="A110" s="198"/>
      <c r="B110" s="198"/>
      <c r="C110" s="198"/>
      <c r="D110" s="198"/>
      <c r="E110" s="198"/>
      <c r="F110" s="198"/>
      <c r="G110" s="198"/>
      <c r="H110" s="198"/>
      <c r="I110" s="198"/>
      <c r="J110" s="198"/>
      <c r="K110" s="198"/>
      <c r="L110" s="198"/>
      <c r="M110" s="198"/>
      <c r="N110" s="198"/>
      <c r="O110" s="198"/>
      <c r="P110" s="198"/>
      <c r="Q110" s="198"/>
      <c r="R110" s="198"/>
      <c r="S110" s="198"/>
      <c r="T110" s="198"/>
      <c r="U110" s="198"/>
      <c r="V110" s="198"/>
      <c r="W110" s="198"/>
      <c r="X110" s="198"/>
      <c r="Y110" s="198"/>
      <c r="Z110" s="198"/>
      <c r="AA110" s="198"/>
    </row>
    <row r="111" spans="1:27" ht="15.75" customHeight="1">
      <c r="A111" s="198"/>
      <c r="B111" s="198"/>
      <c r="C111" s="198"/>
      <c r="D111" s="198"/>
      <c r="E111" s="198"/>
      <c r="F111" s="198"/>
      <c r="G111" s="198"/>
      <c r="H111" s="198"/>
      <c r="I111" s="198"/>
      <c r="J111" s="198"/>
      <c r="K111" s="198"/>
      <c r="L111" s="198"/>
      <c r="M111" s="198"/>
      <c r="N111" s="198"/>
      <c r="O111" s="198"/>
      <c r="P111" s="198"/>
      <c r="Q111" s="198"/>
      <c r="R111" s="198"/>
      <c r="S111" s="198"/>
      <c r="T111" s="198"/>
      <c r="U111" s="198"/>
      <c r="V111" s="198"/>
      <c r="W111" s="198"/>
      <c r="X111" s="198"/>
      <c r="Y111" s="198"/>
      <c r="Z111" s="198"/>
      <c r="AA111" s="198"/>
    </row>
    <row r="112" spans="1:27" ht="15.75" customHeight="1">
      <c r="A112" s="198"/>
      <c r="B112" s="198"/>
      <c r="C112" s="198"/>
      <c r="D112" s="198"/>
      <c r="E112" s="198"/>
      <c r="F112" s="198"/>
      <c r="G112" s="198"/>
      <c r="H112" s="198"/>
      <c r="I112" s="198"/>
      <c r="J112" s="198"/>
      <c r="K112" s="198"/>
      <c r="L112" s="198"/>
      <c r="M112" s="198"/>
      <c r="N112" s="198"/>
      <c r="O112" s="198"/>
      <c r="P112" s="198"/>
      <c r="Q112" s="198"/>
      <c r="R112" s="198"/>
      <c r="S112" s="198"/>
      <c r="T112" s="198"/>
      <c r="U112" s="198"/>
      <c r="V112" s="198"/>
      <c r="W112" s="198"/>
      <c r="X112" s="198"/>
      <c r="Y112" s="198"/>
      <c r="Z112" s="198"/>
      <c r="AA112" s="198"/>
    </row>
    <row r="113" spans="1:27" ht="15.75" customHeight="1">
      <c r="A113" s="198"/>
      <c r="B113" s="198"/>
      <c r="C113" s="198"/>
      <c r="D113" s="198"/>
      <c r="E113" s="198"/>
      <c r="F113" s="198"/>
      <c r="G113" s="198"/>
      <c r="H113" s="198"/>
      <c r="I113" s="198"/>
      <c r="J113" s="198"/>
      <c r="K113" s="198"/>
      <c r="L113" s="198"/>
      <c r="M113" s="198"/>
      <c r="N113" s="198"/>
      <c r="O113" s="198"/>
      <c r="P113" s="198"/>
      <c r="Q113" s="198"/>
      <c r="R113" s="198"/>
      <c r="S113" s="198"/>
      <c r="T113" s="198"/>
      <c r="U113" s="198"/>
      <c r="V113" s="198"/>
      <c r="W113" s="198"/>
      <c r="X113" s="198"/>
      <c r="Y113" s="198"/>
      <c r="Z113" s="198"/>
      <c r="AA113" s="198"/>
    </row>
    <row r="114" spans="1:27" ht="15.75" customHeight="1">
      <c r="A114" s="198"/>
      <c r="B114" s="198"/>
      <c r="C114" s="198"/>
      <c r="D114" s="198"/>
      <c r="E114" s="198"/>
      <c r="F114" s="198"/>
      <c r="G114" s="198"/>
      <c r="H114" s="198"/>
      <c r="I114" s="198"/>
      <c r="J114" s="198"/>
      <c r="K114" s="198"/>
      <c r="L114" s="198"/>
      <c r="M114" s="198"/>
      <c r="N114" s="198"/>
      <c r="O114" s="198"/>
      <c r="P114" s="198"/>
      <c r="Q114" s="198"/>
      <c r="R114" s="198"/>
      <c r="S114" s="198"/>
      <c r="T114" s="198"/>
      <c r="U114" s="198"/>
      <c r="V114" s="198"/>
      <c r="W114" s="198"/>
      <c r="X114" s="198"/>
      <c r="Y114" s="198"/>
      <c r="Z114" s="198"/>
      <c r="AA114" s="198"/>
    </row>
    <row r="115" spans="1:27" ht="15.75" customHeight="1">
      <c r="A115" s="198"/>
      <c r="B115" s="198"/>
      <c r="C115" s="198"/>
      <c r="D115" s="198"/>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row>
    <row r="116" spans="1:27" ht="15.75" customHeight="1">
      <c r="A116" s="198"/>
      <c r="B116" s="198"/>
      <c r="C116" s="198"/>
      <c r="D116" s="198"/>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8"/>
    </row>
    <row r="117" spans="1:27" ht="15.75" customHeight="1">
      <c r="A117" s="198"/>
      <c r="B117" s="198"/>
      <c r="C117" s="198"/>
      <c r="D117" s="198"/>
      <c r="E117" s="198"/>
      <c r="F117" s="198"/>
      <c r="G117" s="198"/>
      <c r="H117" s="198"/>
      <c r="I117" s="198"/>
      <c r="J117" s="198"/>
      <c r="K117" s="198"/>
      <c r="L117" s="198"/>
      <c r="M117" s="198"/>
      <c r="N117" s="198"/>
      <c r="O117" s="198"/>
      <c r="P117" s="198"/>
      <c r="Q117" s="198"/>
      <c r="R117" s="198"/>
      <c r="S117" s="198"/>
      <c r="T117" s="198"/>
      <c r="U117" s="198"/>
      <c r="V117" s="198"/>
      <c r="W117" s="198"/>
      <c r="X117" s="198"/>
      <c r="Y117" s="198"/>
      <c r="Z117" s="198"/>
      <c r="AA117" s="198"/>
    </row>
    <row r="118" spans="1:27" ht="15.75" customHeight="1">
      <c r="A118" s="198"/>
      <c r="B118" s="198"/>
      <c r="C118" s="198"/>
      <c r="D118" s="198"/>
      <c r="E118" s="198"/>
      <c r="F118" s="198"/>
      <c r="G118" s="198"/>
      <c r="H118" s="198"/>
      <c r="I118" s="198"/>
      <c r="J118" s="198"/>
      <c r="K118" s="198"/>
      <c r="L118" s="198"/>
      <c r="M118" s="198"/>
      <c r="N118" s="198"/>
      <c r="O118" s="198"/>
      <c r="P118" s="198"/>
      <c r="Q118" s="198"/>
      <c r="R118" s="198"/>
      <c r="S118" s="198"/>
      <c r="T118" s="198"/>
      <c r="U118" s="198"/>
      <c r="V118" s="198"/>
      <c r="W118" s="198"/>
      <c r="X118" s="198"/>
      <c r="Y118" s="198"/>
      <c r="Z118" s="198"/>
      <c r="AA118" s="198"/>
    </row>
    <row r="119" spans="1:27" ht="15.75" customHeight="1">
      <c r="A119" s="198"/>
      <c r="B119" s="198"/>
      <c r="C119" s="198"/>
      <c r="D119" s="198"/>
      <c r="E119" s="198"/>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row>
    <row r="120" spans="1:27" ht="15.75" customHeight="1">
      <c r="A120" s="198"/>
      <c r="B120" s="198"/>
      <c r="C120" s="198"/>
      <c r="D120" s="198"/>
      <c r="E120" s="198"/>
      <c r="F120" s="198"/>
      <c r="G120" s="198"/>
      <c r="H120" s="198"/>
      <c r="I120" s="198"/>
      <c r="J120" s="198"/>
      <c r="K120" s="198"/>
      <c r="L120" s="198"/>
      <c r="M120" s="198"/>
      <c r="N120" s="198"/>
      <c r="O120" s="198"/>
      <c r="P120" s="198"/>
      <c r="Q120" s="198"/>
      <c r="R120" s="198"/>
      <c r="S120" s="198"/>
      <c r="T120" s="198"/>
      <c r="U120" s="198"/>
      <c r="V120" s="198"/>
      <c r="W120" s="198"/>
      <c r="X120" s="198"/>
      <c r="Y120" s="198"/>
      <c r="Z120" s="198"/>
      <c r="AA120" s="198"/>
    </row>
    <row r="121" spans="1:27" ht="15.75" customHeight="1">
      <c r="A121" s="198"/>
      <c r="B121" s="198"/>
      <c r="C121" s="198"/>
      <c r="D121" s="198"/>
      <c r="E121" s="198"/>
      <c r="F121" s="198"/>
      <c r="G121" s="198"/>
      <c r="H121" s="198"/>
      <c r="I121" s="198"/>
      <c r="J121" s="198"/>
      <c r="K121" s="198"/>
      <c r="L121" s="198"/>
      <c r="M121" s="198"/>
      <c r="N121" s="198"/>
      <c r="O121" s="198"/>
      <c r="P121" s="198"/>
      <c r="Q121" s="198"/>
      <c r="R121" s="198"/>
      <c r="S121" s="198"/>
      <c r="T121" s="198"/>
      <c r="U121" s="198"/>
      <c r="V121" s="198"/>
      <c r="W121" s="198"/>
      <c r="X121" s="198"/>
      <c r="Y121" s="198"/>
      <c r="Z121" s="198"/>
      <c r="AA121" s="198"/>
    </row>
    <row r="122" spans="1:27" ht="15.75" customHeight="1">
      <c r="A122" s="198"/>
      <c r="B122" s="198"/>
      <c r="C122" s="198"/>
      <c r="D122" s="198"/>
      <c r="E122" s="198"/>
      <c r="F122" s="198"/>
      <c r="G122" s="198"/>
      <c r="H122" s="198"/>
      <c r="I122" s="198"/>
      <c r="J122" s="198"/>
      <c r="K122" s="198"/>
      <c r="L122" s="198"/>
      <c r="M122" s="198"/>
      <c r="N122" s="198"/>
      <c r="O122" s="198"/>
      <c r="P122" s="198"/>
      <c r="Q122" s="198"/>
      <c r="R122" s="198"/>
      <c r="S122" s="198"/>
      <c r="T122" s="198"/>
      <c r="U122" s="198"/>
      <c r="V122" s="198"/>
      <c r="W122" s="198"/>
      <c r="X122" s="198"/>
      <c r="Y122" s="198"/>
      <c r="Z122" s="198"/>
      <c r="AA122" s="198"/>
    </row>
    <row r="123" spans="1:27" ht="15.75" customHeight="1">
      <c r="A123" s="198"/>
      <c r="B123" s="198"/>
      <c r="C123" s="198"/>
      <c r="D123" s="198"/>
      <c r="E123" s="198"/>
      <c r="F123" s="198"/>
      <c r="G123" s="198"/>
      <c r="H123" s="198"/>
      <c r="I123" s="198"/>
      <c r="J123" s="198"/>
      <c r="K123" s="198"/>
      <c r="L123" s="198"/>
      <c r="M123" s="198"/>
      <c r="N123" s="198"/>
      <c r="O123" s="198"/>
      <c r="P123" s="198"/>
      <c r="Q123" s="198"/>
      <c r="R123" s="198"/>
      <c r="S123" s="198"/>
      <c r="T123" s="198"/>
      <c r="U123" s="198"/>
      <c r="V123" s="198"/>
      <c r="W123" s="198"/>
      <c r="X123" s="198"/>
      <c r="Y123" s="198"/>
      <c r="Z123" s="198"/>
      <c r="AA123" s="198"/>
    </row>
    <row r="124" spans="1:27" ht="15.75" customHeight="1">
      <c r="A124" s="198"/>
      <c r="B124" s="198"/>
      <c r="C124" s="198"/>
      <c r="D124" s="198"/>
      <c r="E124" s="198"/>
      <c r="F124" s="198"/>
      <c r="G124" s="198"/>
      <c r="H124" s="198"/>
      <c r="I124" s="198"/>
      <c r="J124" s="198"/>
      <c r="K124" s="198"/>
      <c r="L124" s="198"/>
      <c r="M124" s="198"/>
      <c r="N124" s="198"/>
      <c r="O124" s="198"/>
      <c r="P124" s="198"/>
      <c r="Q124" s="198"/>
      <c r="R124" s="198"/>
      <c r="S124" s="198"/>
      <c r="T124" s="198"/>
      <c r="U124" s="198"/>
      <c r="V124" s="198"/>
      <c r="W124" s="198"/>
      <c r="X124" s="198"/>
      <c r="Y124" s="198"/>
      <c r="Z124" s="198"/>
      <c r="AA124" s="198"/>
    </row>
    <row r="125" spans="1:27" ht="15.75" customHeight="1">
      <c r="A125" s="198"/>
      <c r="B125" s="198"/>
      <c r="C125" s="198"/>
      <c r="D125" s="198"/>
      <c r="E125" s="198"/>
      <c r="F125" s="198"/>
      <c r="G125" s="198"/>
      <c r="H125" s="198"/>
      <c r="I125" s="198"/>
      <c r="J125" s="198"/>
      <c r="K125" s="198"/>
      <c r="L125" s="198"/>
      <c r="M125" s="198"/>
      <c r="N125" s="198"/>
      <c r="O125" s="198"/>
      <c r="P125" s="198"/>
      <c r="Q125" s="198"/>
      <c r="R125" s="198"/>
      <c r="S125" s="198"/>
      <c r="T125" s="198"/>
      <c r="U125" s="198"/>
      <c r="V125" s="198"/>
      <c r="W125" s="198"/>
      <c r="X125" s="198"/>
      <c r="Y125" s="198"/>
      <c r="Z125" s="198"/>
      <c r="AA125" s="198"/>
    </row>
    <row r="126" spans="1:27" ht="15.75" customHeight="1">
      <c r="A126" s="198"/>
      <c r="B126" s="198"/>
      <c r="C126" s="198"/>
      <c r="D126" s="198"/>
      <c r="E126" s="198"/>
      <c r="F126" s="198"/>
      <c r="G126" s="198"/>
      <c r="H126" s="198"/>
      <c r="I126" s="198"/>
      <c r="J126" s="198"/>
      <c r="K126" s="198"/>
      <c r="L126" s="198"/>
      <c r="M126" s="198"/>
      <c r="N126" s="198"/>
      <c r="O126" s="198"/>
      <c r="P126" s="198"/>
      <c r="Q126" s="198"/>
      <c r="R126" s="198"/>
      <c r="S126" s="198"/>
      <c r="T126" s="198"/>
      <c r="U126" s="198"/>
      <c r="V126" s="198"/>
      <c r="W126" s="198"/>
      <c r="X126" s="198"/>
      <c r="Y126" s="198"/>
      <c r="Z126" s="198"/>
      <c r="AA126" s="198"/>
    </row>
    <row r="127" spans="1:27" ht="15.75" customHeight="1">
      <c r="A127" s="198"/>
      <c r="B127" s="198"/>
      <c r="C127" s="198"/>
      <c r="D127" s="198"/>
      <c r="E127" s="198"/>
      <c r="F127" s="198"/>
      <c r="G127" s="198"/>
      <c r="H127" s="198"/>
      <c r="I127" s="198"/>
      <c r="J127" s="198"/>
      <c r="K127" s="198"/>
      <c r="L127" s="198"/>
      <c r="M127" s="198"/>
      <c r="N127" s="198"/>
      <c r="O127" s="198"/>
      <c r="P127" s="198"/>
      <c r="Q127" s="198"/>
      <c r="R127" s="198"/>
      <c r="S127" s="198"/>
      <c r="T127" s="198"/>
      <c r="U127" s="198"/>
      <c r="V127" s="198"/>
      <c r="W127" s="198"/>
      <c r="X127" s="198"/>
      <c r="Y127" s="198"/>
      <c r="Z127" s="198"/>
      <c r="AA127" s="198"/>
    </row>
    <row r="128" spans="1:27" ht="15.75" customHeight="1">
      <c r="A128" s="198"/>
      <c r="B128" s="198"/>
      <c r="C128" s="198"/>
      <c r="D128" s="198"/>
      <c r="E128" s="198"/>
      <c r="F128" s="198"/>
      <c r="G128" s="198"/>
      <c r="H128" s="198"/>
      <c r="I128" s="198"/>
      <c r="J128" s="198"/>
      <c r="K128" s="198"/>
      <c r="L128" s="198"/>
      <c r="M128" s="198"/>
      <c r="N128" s="198"/>
      <c r="O128" s="198"/>
      <c r="P128" s="198"/>
      <c r="Q128" s="198"/>
      <c r="R128" s="198"/>
      <c r="S128" s="198"/>
      <c r="T128" s="198"/>
      <c r="U128" s="198"/>
      <c r="V128" s="198"/>
      <c r="W128" s="198"/>
      <c r="X128" s="198"/>
      <c r="Y128" s="198"/>
      <c r="Z128" s="198"/>
      <c r="AA128" s="198"/>
    </row>
    <row r="129" spans="1:27" ht="15.75" customHeight="1">
      <c r="A129" s="198"/>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198"/>
      <c r="AA129" s="198"/>
    </row>
    <row r="130" spans="1:27" ht="15.75" customHeight="1">
      <c r="A130" s="198"/>
      <c r="B130" s="198"/>
      <c r="C130" s="198"/>
      <c r="D130" s="198"/>
      <c r="E130" s="198"/>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row>
    <row r="131" spans="1:27" ht="15.75" customHeight="1">
      <c r="A131" s="198"/>
      <c r="B131" s="198"/>
      <c r="C131" s="198"/>
      <c r="D131" s="198"/>
      <c r="E131" s="198"/>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row>
    <row r="132" spans="1:27" ht="15.75" customHeight="1">
      <c r="A132" s="198"/>
      <c r="B132" s="198"/>
      <c r="C132" s="198"/>
      <c r="D132" s="198"/>
      <c r="E132" s="198"/>
      <c r="F132" s="198"/>
      <c r="G132" s="198"/>
      <c r="H132" s="198"/>
      <c r="I132" s="198"/>
      <c r="J132" s="198"/>
      <c r="K132" s="198"/>
      <c r="L132" s="198"/>
      <c r="M132" s="198"/>
      <c r="N132" s="198"/>
      <c r="O132" s="198"/>
      <c r="P132" s="198"/>
      <c r="Q132" s="198"/>
      <c r="R132" s="198"/>
      <c r="S132" s="198"/>
      <c r="T132" s="198"/>
      <c r="U132" s="198"/>
      <c r="V132" s="198"/>
      <c r="W132" s="198"/>
      <c r="X132" s="198"/>
      <c r="Y132" s="198"/>
      <c r="Z132" s="198"/>
      <c r="AA132" s="198"/>
    </row>
    <row r="133" spans="1:27" ht="15.75" customHeight="1">
      <c r="A133" s="198"/>
      <c r="B133" s="198"/>
      <c r="C133" s="198"/>
      <c r="D133" s="198"/>
      <c r="E133" s="198"/>
      <c r="F133" s="198"/>
      <c r="G133" s="198"/>
      <c r="H133" s="198"/>
      <c r="I133" s="198"/>
      <c r="J133" s="198"/>
      <c r="K133" s="198"/>
      <c r="L133" s="198"/>
      <c r="M133" s="198"/>
      <c r="N133" s="198"/>
      <c r="O133" s="198"/>
      <c r="P133" s="198"/>
      <c r="Q133" s="198"/>
      <c r="R133" s="198"/>
      <c r="S133" s="198"/>
      <c r="T133" s="198"/>
      <c r="U133" s="198"/>
      <c r="V133" s="198"/>
      <c r="W133" s="198"/>
      <c r="X133" s="198"/>
      <c r="Y133" s="198"/>
      <c r="Z133" s="198"/>
      <c r="AA133" s="198"/>
    </row>
    <row r="134" spans="1:27" ht="15.75" customHeight="1">
      <c r="A134" s="198"/>
      <c r="B134" s="198"/>
      <c r="C134" s="198"/>
      <c r="D134" s="198"/>
      <c r="E134" s="198"/>
      <c r="F134" s="198"/>
      <c r="G134" s="198"/>
      <c r="H134" s="198"/>
      <c r="I134" s="198"/>
      <c r="J134" s="198"/>
      <c r="K134" s="198"/>
      <c r="L134" s="198"/>
      <c r="M134" s="198"/>
      <c r="N134" s="198"/>
      <c r="O134" s="198"/>
      <c r="P134" s="198"/>
      <c r="Q134" s="198"/>
      <c r="R134" s="198"/>
      <c r="S134" s="198"/>
      <c r="T134" s="198"/>
      <c r="U134" s="198"/>
      <c r="V134" s="198"/>
      <c r="W134" s="198"/>
      <c r="X134" s="198"/>
      <c r="Y134" s="198"/>
      <c r="Z134" s="198"/>
      <c r="AA134" s="198"/>
    </row>
    <row r="135" spans="1:27" ht="15.75" customHeight="1">
      <c r="A135" s="198"/>
      <c r="B135" s="198"/>
      <c r="C135" s="198"/>
      <c r="D135" s="198"/>
      <c r="E135" s="198"/>
      <c r="F135" s="198"/>
      <c r="G135" s="198"/>
      <c r="H135" s="198"/>
      <c r="I135" s="198"/>
      <c r="J135" s="198"/>
      <c r="K135" s="198"/>
      <c r="L135" s="198"/>
      <c r="M135" s="198"/>
      <c r="N135" s="198"/>
      <c r="O135" s="198"/>
      <c r="P135" s="198"/>
      <c r="Q135" s="198"/>
      <c r="R135" s="198"/>
      <c r="S135" s="198"/>
      <c r="T135" s="198"/>
      <c r="U135" s="198"/>
      <c r="V135" s="198"/>
      <c r="W135" s="198"/>
      <c r="X135" s="198"/>
      <c r="Y135" s="198"/>
      <c r="Z135" s="198"/>
      <c r="AA135" s="198"/>
    </row>
    <row r="136" spans="1:27" ht="15.75" customHeight="1">
      <c r="A136" s="198"/>
      <c r="B136" s="198"/>
      <c r="C136" s="198"/>
      <c r="D136" s="198"/>
      <c r="E136" s="198"/>
      <c r="F136" s="198"/>
      <c r="G136" s="198"/>
      <c r="H136" s="198"/>
      <c r="I136" s="198"/>
      <c r="J136" s="198"/>
      <c r="K136" s="198"/>
      <c r="L136" s="198"/>
      <c r="M136" s="198"/>
      <c r="N136" s="198"/>
      <c r="O136" s="198"/>
      <c r="P136" s="198"/>
      <c r="Q136" s="198"/>
      <c r="R136" s="198"/>
      <c r="S136" s="198"/>
      <c r="T136" s="198"/>
      <c r="U136" s="198"/>
      <c r="V136" s="198"/>
      <c r="W136" s="198"/>
      <c r="X136" s="198"/>
      <c r="Y136" s="198"/>
      <c r="Z136" s="198"/>
      <c r="AA136" s="198"/>
    </row>
    <row r="137" spans="1:27" ht="15.75" customHeight="1">
      <c r="A137" s="198"/>
      <c r="B137" s="198"/>
      <c r="C137" s="198"/>
      <c r="D137" s="198"/>
      <c r="E137" s="198"/>
      <c r="F137" s="198"/>
      <c r="G137" s="198"/>
      <c r="H137" s="198"/>
      <c r="I137" s="198"/>
      <c r="J137" s="198"/>
      <c r="K137" s="198"/>
      <c r="L137" s="198"/>
      <c r="M137" s="198"/>
      <c r="N137" s="198"/>
      <c r="O137" s="198"/>
      <c r="P137" s="198"/>
      <c r="Q137" s="198"/>
      <c r="R137" s="198"/>
      <c r="S137" s="198"/>
      <c r="T137" s="198"/>
      <c r="U137" s="198"/>
      <c r="V137" s="198"/>
      <c r="W137" s="198"/>
      <c r="X137" s="198"/>
      <c r="Y137" s="198"/>
      <c r="Z137" s="198"/>
      <c r="AA137" s="198"/>
    </row>
    <row r="138" spans="1:27" ht="15.75" customHeight="1">
      <c r="A138" s="198"/>
      <c r="B138" s="198"/>
      <c r="C138" s="198"/>
      <c r="D138" s="198"/>
      <c r="E138" s="198"/>
      <c r="F138" s="198"/>
      <c r="G138" s="198"/>
      <c r="H138" s="198"/>
      <c r="I138" s="198"/>
      <c r="J138" s="198"/>
      <c r="K138" s="198"/>
      <c r="L138" s="198"/>
      <c r="M138" s="198"/>
      <c r="N138" s="198"/>
      <c r="O138" s="198"/>
      <c r="P138" s="198"/>
      <c r="Q138" s="198"/>
      <c r="R138" s="198"/>
      <c r="S138" s="198"/>
      <c r="T138" s="198"/>
      <c r="U138" s="198"/>
      <c r="V138" s="198"/>
      <c r="W138" s="198"/>
      <c r="X138" s="198"/>
      <c r="Y138" s="198"/>
      <c r="Z138" s="198"/>
      <c r="AA138" s="198"/>
    </row>
    <row r="139" spans="1:27" ht="15.75" customHeight="1">
      <c r="A139" s="198"/>
      <c r="B139" s="198"/>
      <c r="C139" s="198"/>
      <c r="D139" s="198"/>
      <c r="E139" s="198"/>
      <c r="F139" s="198"/>
      <c r="G139" s="198"/>
      <c r="H139" s="198"/>
      <c r="I139" s="198"/>
      <c r="J139" s="198"/>
      <c r="K139" s="198"/>
      <c r="L139" s="198"/>
      <c r="M139" s="198"/>
      <c r="N139" s="198"/>
      <c r="O139" s="198"/>
      <c r="P139" s="198"/>
      <c r="Q139" s="198"/>
      <c r="R139" s="198"/>
      <c r="S139" s="198"/>
      <c r="T139" s="198"/>
      <c r="U139" s="198"/>
      <c r="V139" s="198"/>
      <c r="W139" s="198"/>
      <c r="X139" s="198"/>
      <c r="Y139" s="198"/>
      <c r="Z139" s="198"/>
      <c r="AA139" s="198"/>
    </row>
    <row r="140" spans="1:27" ht="15.75" customHeight="1">
      <c r="A140" s="198"/>
      <c r="B140" s="198"/>
      <c r="C140" s="198"/>
      <c r="D140" s="198"/>
      <c r="E140" s="198"/>
      <c r="F140" s="198"/>
      <c r="G140" s="198"/>
      <c r="H140" s="198"/>
      <c r="I140" s="198"/>
      <c r="J140" s="198"/>
      <c r="K140" s="198"/>
      <c r="L140" s="198"/>
      <c r="M140" s="198"/>
      <c r="N140" s="198"/>
      <c r="O140" s="198"/>
      <c r="P140" s="198"/>
      <c r="Q140" s="198"/>
      <c r="R140" s="198"/>
      <c r="S140" s="198"/>
      <c r="T140" s="198"/>
      <c r="U140" s="198"/>
      <c r="V140" s="198"/>
      <c r="W140" s="198"/>
      <c r="X140" s="198"/>
      <c r="Y140" s="198"/>
      <c r="Z140" s="198"/>
      <c r="AA140" s="198"/>
    </row>
    <row r="141" spans="1:27" ht="15.75" customHeight="1">
      <c r="A141" s="198"/>
      <c r="B141" s="198"/>
      <c r="C141" s="198"/>
      <c r="D141" s="198"/>
      <c r="E141" s="198"/>
      <c r="F141" s="198"/>
      <c r="G141" s="198"/>
      <c r="H141" s="198"/>
      <c r="I141" s="198"/>
      <c r="J141" s="198"/>
      <c r="K141" s="198"/>
      <c r="L141" s="198"/>
      <c r="M141" s="198"/>
      <c r="N141" s="198"/>
      <c r="O141" s="198"/>
      <c r="P141" s="198"/>
      <c r="Q141" s="198"/>
      <c r="R141" s="198"/>
      <c r="S141" s="198"/>
      <c r="T141" s="198"/>
      <c r="U141" s="198"/>
      <c r="V141" s="198"/>
      <c r="W141" s="198"/>
      <c r="X141" s="198"/>
      <c r="Y141" s="198"/>
      <c r="Z141" s="198"/>
      <c r="AA141" s="198"/>
    </row>
    <row r="142" spans="1:27" ht="15.75" customHeight="1">
      <c r="A142" s="198"/>
      <c r="B142" s="198"/>
      <c r="C142" s="198"/>
      <c r="D142" s="198"/>
      <c r="E142" s="198"/>
      <c r="F142" s="198"/>
      <c r="G142" s="198"/>
      <c r="H142" s="198"/>
      <c r="I142" s="198"/>
      <c r="J142" s="198"/>
      <c r="K142" s="198"/>
      <c r="L142" s="198"/>
      <c r="M142" s="198"/>
      <c r="N142" s="198"/>
      <c r="O142" s="198"/>
      <c r="P142" s="198"/>
      <c r="Q142" s="198"/>
      <c r="R142" s="198"/>
      <c r="S142" s="198"/>
      <c r="T142" s="198"/>
      <c r="U142" s="198"/>
      <c r="V142" s="198"/>
      <c r="W142" s="198"/>
      <c r="X142" s="198"/>
      <c r="Y142" s="198"/>
      <c r="Z142" s="198"/>
      <c r="AA142" s="198"/>
    </row>
    <row r="143" spans="1:27" ht="15.75" customHeight="1">
      <c r="A143" s="198"/>
      <c r="B143" s="198"/>
      <c r="C143" s="198"/>
      <c r="D143" s="198"/>
      <c r="E143" s="198"/>
      <c r="F143" s="198"/>
      <c r="G143" s="198"/>
      <c r="H143" s="198"/>
      <c r="I143" s="198"/>
      <c r="J143" s="198"/>
      <c r="K143" s="198"/>
      <c r="L143" s="198"/>
      <c r="M143" s="198"/>
      <c r="N143" s="198"/>
      <c r="O143" s="198"/>
      <c r="P143" s="198"/>
      <c r="Q143" s="198"/>
      <c r="R143" s="198"/>
      <c r="S143" s="198"/>
      <c r="T143" s="198"/>
      <c r="U143" s="198"/>
      <c r="V143" s="198"/>
      <c r="W143" s="198"/>
      <c r="X143" s="198"/>
      <c r="Y143" s="198"/>
      <c r="Z143" s="198"/>
      <c r="AA143" s="198"/>
    </row>
    <row r="144" spans="1:27" ht="15.75" customHeight="1">
      <c r="A144" s="198"/>
      <c r="B144" s="198"/>
      <c r="C144" s="198"/>
      <c r="D144" s="198"/>
      <c r="E144" s="198"/>
      <c r="F144" s="198"/>
      <c r="G144" s="198"/>
      <c r="H144" s="198"/>
      <c r="I144" s="198"/>
      <c r="J144" s="198"/>
      <c r="K144" s="198"/>
      <c r="L144" s="198"/>
      <c r="M144" s="198"/>
      <c r="N144" s="198"/>
      <c r="O144" s="198"/>
      <c r="P144" s="198"/>
      <c r="Q144" s="198"/>
      <c r="R144" s="198"/>
      <c r="S144" s="198"/>
      <c r="T144" s="198"/>
      <c r="U144" s="198"/>
      <c r="V144" s="198"/>
      <c r="W144" s="198"/>
      <c r="X144" s="198"/>
      <c r="Y144" s="198"/>
      <c r="Z144" s="198"/>
      <c r="AA144" s="198"/>
    </row>
    <row r="145" spans="1:27" ht="15.75" customHeight="1">
      <c r="A145" s="198"/>
      <c r="B145" s="198"/>
      <c r="C145" s="198"/>
      <c r="D145" s="198"/>
      <c r="E145" s="198"/>
      <c r="F145" s="198"/>
      <c r="G145" s="198"/>
      <c r="H145" s="198"/>
      <c r="I145" s="198"/>
      <c r="J145" s="198"/>
      <c r="K145" s="198"/>
      <c r="L145" s="198"/>
      <c r="M145" s="198"/>
      <c r="N145" s="198"/>
      <c r="O145" s="198"/>
      <c r="P145" s="198"/>
      <c r="Q145" s="198"/>
      <c r="R145" s="198"/>
      <c r="S145" s="198"/>
      <c r="T145" s="198"/>
      <c r="U145" s="198"/>
      <c r="V145" s="198"/>
      <c r="W145" s="198"/>
      <c r="X145" s="198"/>
      <c r="Y145" s="198"/>
      <c r="Z145" s="198"/>
      <c r="AA145" s="198"/>
    </row>
    <row r="146" spans="1:27" ht="15.75" customHeight="1">
      <c r="A146" s="198"/>
      <c r="B146" s="198"/>
      <c r="C146" s="198"/>
      <c r="D146" s="198"/>
      <c r="E146" s="198"/>
      <c r="F146" s="198"/>
      <c r="G146" s="198"/>
      <c r="H146" s="198"/>
      <c r="I146" s="198"/>
      <c r="J146" s="198"/>
      <c r="K146" s="198"/>
      <c r="L146" s="198"/>
      <c r="M146" s="198"/>
      <c r="N146" s="198"/>
      <c r="O146" s="198"/>
      <c r="P146" s="198"/>
      <c r="Q146" s="198"/>
      <c r="R146" s="198"/>
      <c r="S146" s="198"/>
      <c r="T146" s="198"/>
      <c r="U146" s="198"/>
      <c r="V146" s="198"/>
      <c r="W146" s="198"/>
      <c r="X146" s="198"/>
      <c r="Y146" s="198"/>
      <c r="Z146" s="198"/>
      <c r="AA146" s="198"/>
    </row>
    <row r="147" spans="1:27" ht="15.75" customHeight="1">
      <c r="A147" s="198"/>
      <c r="B147" s="198"/>
      <c r="C147" s="198"/>
      <c r="D147" s="198"/>
      <c r="E147" s="198"/>
      <c r="F147" s="198"/>
      <c r="G147" s="198"/>
      <c r="H147" s="198"/>
      <c r="I147" s="198"/>
      <c r="J147" s="198"/>
      <c r="K147" s="198"/>
      <c r="L147" s="198"/>
      <c r="M147" s="198"/>
      <c r="N147" s="198"/>
      <c r="O147" s="198"/>
      <c r="P147" s="198"/>
      <c r="Q147" s="198"/>
      <c r="R147" s="198"/>
      <c r="S147" s="198"/>
      <c r="T147" s="198"/>
      <c r="U147" s="198"/>
      <c r="V147" s="198"/>
      <c r="W147" s="198"/>
      <c r="X147" s="198"/>
      <c r="Y147" s="198"/>
      <c r="Z147" s="198"/>
      <c r="AA147" s="198"/>
    </row>
    <row r="148" spans="1:27" ht="15.75" customHeight="1">
      <c r="A148" s="198"/>
      <c r="B148" s="198"/>
      <c r="C148" s="198"/>
      <c r="D148" s="198"/>
      <c r="E148" s="198"/>
      <c r="F148" s="198"/>
      <c r="G148" s="198"/>
      <c r="H148" s="198"/>
      <c r="I148" s="198"/>
      <c r="J148" s="198"/>
      <c r="K148" s="198"/>
      <c r="L148" s="198"/>
      <c r="M148" s="198"/>
      <c r="N148" s="198"/>
      <c r="O148" s="198"/>
      <c r="P148" s="198"/>
      <c r="Q148" s="198"/>
      <c r="R148" s="198"/>
      <c r="S148" s="198"/>
      <c r="T148" s="198"/>
      <c r="U148" s="198"/>
      <c r="V148" s="198"/>
      <c r="W148" s="198"/>
      <c r="X148" s="198"/>
      <c r="Y148" s="198"/>
      <c r="Z148" s="198"/>
      <c r="AA148" s="198"/>
    </row>
    <row r="149" spans="1:27" ht="15.75" customHeight="1">
      <c r="A149" s="198"/>
      <c r="B149" s="198"/>
      <c r="C149" s="198"/>
      <c r="D149" s="198"/>
      <c r="E149" s="198"/>
      <c r="F149" s="198"/>
      <c r="G149" s="198"/>
      <c r="H149" s="198"/>
      <c r="I149" s="198"/>
      <c r="J149" s="198"/>
      <c r="K149" s="198"/>
      <c r="L149" s="198"/>
      <c r="M149" s="198"/>
      <c r="N149" s="198"/>
      <c r="O149" s="198"/>
      <c r="P149" s="198"/>
      <c r="Q149" s="198"/>
      <c r="R149" s="198"/>
      <c r="S149" s="198"/>
      <c r="T149" s="198"/>
      <c r="U149" s="198"/>
      <c r="V149" s="198"/>
      <c r="W149" s="198"/>
      <c r="X149" s="198"/>
      <c r="Y149" s="198"/>
      <c r="Z149" s="198"/>
      <c r="AA149" s="198"/>
    </row>
    <row r="150" spans="1:27" ht="15.75" customHeight="1">
      <c r="A150" s="198"/>
      <c r="B150" s="198"/>
      <c r="C150" s="198"/>
      <c r="D150" s="198"/>
      <c r="E150" s="198"/>
      <c r="F150" s="198"/>
      <c r="G150" s="198"/>
      <c r="H150" s="198"/>
      <c r="I150" s="198"/>
      <c r="J150" s="198"/>
      <c r="K150" s="198"/>
      <c r="L150" s="198"/>
      <c r="M150" s="198"/>
      <c r="N150" s="198"/>
      <c r="O150" s="198"/>
      <c r="P150" s="198"/>
      <c r="Q150" s="198"/>
      <c r="R150" s="198"/>
      <c r="S150" s="198"/>
      <c r="T150" s="198"/>
      <c r="U150" s="198"/>
      <c r="V150" s="198"/>
      <c r="W150" s="198"/>
      <c r="X150" s="198"/>
      <c r="Y150" s="198"/>
      <c r="Z150" s="198"/>
      <c r="AA150" s="198"/>
    </row>
    <row r="151" spans="1:27" ht="15.75" customHeight="1">
      <c r="A151" s="198"/>
      <c r="B151" s="198"/>
      <c r="C151" s="198"/>
      <c r="D151" s="198"/>
      <c r="E151" s="198"/>
      <c r="F151" s="198"/>
      <c r="G151" s="198"/>
      <c r="H151" s="198"/>
      <c r="I151" s="198"/>
      <c r="J151" s="198"/>
      <c r="K151" s="198"/>
      <c r="L151" s="198"/>
      <c r="M151" s="198"/>
      <c r="N151" s="198"/>
      <c r="O151" s="198"/>
      <c r="P151" s="198"/>
      <c r="Q151" s="198"/>
      <c r="R151" s="198"/>
      <c r="S151" s="198"/>
      <c r="T151" s="198"/>
      <c r="U151" s="198"/>
      <c r="V151" s="198"/>
      <c r="W151" s="198"/>
      <c r="X151" s="198"/>
      <c r="Y151" s="198"/>
      <c r="Z151" s="198"/>
      <c r="AA151" s="198"/>
    </row>
    <row r="152" spans="1:27" ht="15.75" customHeight="1">
      <c r="A152" s="198"/>
      <c r="B152" s="198"/>
      <c r="C152" s="198"/>
      <c r="D152" s="198"/>
      <c r="E152" s="198"/>
      <c r="F152" s="198"/>
      <c r="G152" s="198"/>
      <c r="H152" s="198"/>
      <c r="I152" s="198"/>
      <c r="J152" s="198"/>
      <c r="K152" s="198"/>
      <c r="L152" s="198"/>
      <c r="M152" s="198"/>
      <c r="N152" s="198"/>
      <c r="O152" s="198"/>
      <c r="P152" s="198"/>
      <c r="Q152" s="198"/>
      <c r="R152" s="198"/>
      <c r="S152" s="198"/>
      <c r="T152" s="198"/>
      <c r="U152" s="198"/>
      <c r="V152" s="198"/>
      <c r="W152" s="198"/>
      <c r="X152" s="198"/>
      <c r="Y152" s="198"/>
      <c r="Z152" s="198"/>
      <c r="AA152" s="198"/>
    </row>
    <row r="153" spans="1:27" ht="15.75" customHeight="1">
      <c r="A153" s="198"/>
      <c r="B153" s="198"/>
      <c r="C153" s="198"/>
      <c r="D153" s="198"/>
      <c r="E153" s="198"/>
      <c r="F153" s="198"/>
      <c r="G153" s="198"/>
      <c r="H153" s="198"/>
      <c r="I153" s="198"/>
      <c r="J153" s="198"/>
      <c r="K153" s="198"/>
      <c r="L153" s="198"/>
      <c r="M153" s="198"/>
      <c r="N153" s="198"/>
      <c r="O153" s="198"/>
      <c r="P153" s="198"/>
      <c r="Q153" s="198"/>
      <c r="R153" s="198"/>
      <c r="S153" s="198"/>
      <c r="T153" s="198"/>
      <c r="U153" s="198"/>
      <c r="V153" s="198"/>
      <c r="W153" s="198"/>
      <c r="X153" s="198"/>
      <c r="Y153" s="198"/>
      <c r="Z153" s="198"/>
      <c r="AA153" s="198"/>
    </row>
    <row r="154" spans="1:27" ht="15.75" customHeight="1">
      <c r="A154" s="198"/>
      <c r="B154" s="198"/>
      <c r="C154" s="198"/>
      <c r="D154" s="198"/>
      <c r="E154" s="198"/>
      <c r="F154" s="198"/>
      <c r="G154" s="198"/>
      <c r="H154" s="198"/>
      <c r="I154" s="198"/>
      <c r="J154" s="198"/>
      <c r="K154" s="198"/>
      <c r="L154" s="198"/>
      <c r="M154" s="198"/>
      <c r="N154" s="198"/>
      <c r="O154" s="198"/>
      <c r="P154" s="198"/>
      <c r="Q154" s="198"/>
      <c r="R154" s="198"/>
      <c r="S154" s="198"/>
      <c r="T154" s="198"/>
      <c r="U154" s="198"/>
      <c r="V154" s="198"/>
      <c r="W154" s="198"/>
      <c r="X154" s="198"/>
      <c r="Y154" s="198"/>
      <c r="Z154" s="198"/>
      <c r="AA154" s="198"/>
    </row>
    <row r="155" spans="1:27" ht="15.75" customHeight="1">
      <c r="A155" s="198"/>
      <c r="B155" s="198"/>
      <c r="C155" s="198"/>
      <c r="D155" s="198"/>
      <c r="E155" s="198"/>
      <c r="F155" s="198"/>
      <c r="G155" s="198"/>
      <c r="H155" s="198"/>
      <c r="I155" s="198"/>
      <c r="J155" s="198"/>
      <c r="K155" s="198"/>
      <c r="L155" s="198"/>
      <c r="M155" s="198"/>
      <c r="N155" s="198"/>
      <c r="O155" s="198"/>
      <c r="P155" s="198"/>
      <c r="Q155" s="198"/>
      <c r="R155" s="198"/>
      <c r="S155" s="198"/>
      <c r="T155" s="198"/>
      <c r="U155" s="198"/>
      <c r="V155" s="198"/>
      <c r="W155" s="198"/>
      <c r="X155" s="198"/>
      <c r="Y155" s="198"/>
      <c r="Z155" s="198"/>
      <c r="AA155" s="198"/>
    </row>
    <row r="156" spans="1:27" ht="15.75" customHeight="1">
      <c r="A156" s="198"/>
      <c r="B156" s="198"/>
      <c r="C156" s="198"/>
      <c r="D156" s="198"/>
      <c r="E156" s="198"/>
      <c r="F156" s="198"/>
      <c r="G156" s="198"/>
      <c r="H156" s="198"/>
      <c r="I156" s="198"/>
      <c r="J156" s="198"/>
      <c r="K156" s="198"/>
      <c r="L156" s="198"/>
      <c r="M156" s="198"/>
      <c r="N156" s="198"/>
      <c r="O156" s="198"/>
      <c r="P156" s="198"/>
      <c r="Q156" s="198"/>
      <c r="R156" s="198"/>
      <c r="S156" s="198"/>
      <c r="T156" s="198"/>
      <c r="U156" s="198"/>
      <c r="V156" s="198"/>
      <c r="W156" s="198"/>
      <c r="X156" s="198"/>
      <c r="Y156" s="198"/>
      <c r="Z156" s="198"/>
      <c r="AA156" s="198"/>
    </row>
    <row r="157" spans="1:27" ht="15.75" customHeight="1">
      <c r="A157" s="198"/>
      <c r="B157" s="198"/>
      <c r="C157" s="198"/>
      <c r="D157" s="198"/>
      <c r="E157" s="198"/>
      <c r="F157" s="198"/>
      <c r="G157" s="198"/>
      <c r="H157" s="198"/>
      <c r="I157" s="198"/>
      <c r="J157" s="198"/>
      <c r="K157" s="198"/>
      <c r="L157" s="198"/>
      <c r="M157" s="198"/>
      <c r="N157" s="198"/>
      <c r="O157" s="198"/>
      <c r="P157" s="198"/>
      <c r="Q157" s="198"/>
      <c r="R157" s="198"/>
      <c r="S157" s="198"/>
      <c r="T157" s="198"/>
      <c r="U157" s="198"/>
      <c r="V157" s="198"/>
      <c r="W157" s="198"/>
      <c r="X157" s="198"/>
      <c r="Y157" s="198"/>
      <c r="Z157" s="198"/>
      <c r="AA157" s="198"/>
    </row>
    <row r="158" spans="1:27" ht="15.75" customHeight="1">
      <c r="A158" s="198"/>
      <c r="B158" s="198"/>
      <c r="C158" s="198"/>
      <c r="D158" s="198"/>
      <c r="E158" s="198"/>
      <c r="F158" s="198"/>
      <c r="G158" s="198"/>
      <c r="H158" s="198"/>
      <c r="I158" s="198"/>
      <c r="J158" s="198"/>
      <c r="K158" s="198"/>
      <c r="L158" s="198"/>
      <c r="M158" s="198"/>
      <c r="N158" s="198"/>
      <c r="O158" s="198"/>
      <c r="P158" s="198"/>
      <c r="Q158" s="198"/>
      <c r="R158" s="198"/>
      <c r="S158" s="198"/>
      <c r="T158" s="198"/>
      <c r="U158" s="198"/>
      <c r="V158" s="198"/>
      <c r="W158" s="198"/>
      <c r="X158" s="198"/>
      <c r="Y158" s="198"/>
      <c r="Z158" s="198"/>
      <c r="AA158" s="198"/>
    </row>
    <row r="159" spans="1:27" ht="15.75" customHeight="1">
      <c r="A159" s="198"/>
      <c r="B159" s="198"/>
      <c r="C159" s="198"/>
      <c r="D159" s="198"/>
      <c r="E159" s="198"/>
      <c r="F159" s="198"/>
      <c r="G159" s="198"/>
      <c r="H159" s="198"/>
      <c r="I159" s="198"/>
      <c r="J159" s="198"/>
      <c r="K159" s="198"/>
      <c r="L159" s="198"/>
      <c r="M159" s="198"/>
      <c r="N159" s="198"/>
      <c r="O159" s="198"/>
      <c r="P159" s="198"/>
      <c r="Q159" s="198"/>
      <c r="R159" s="198"/>
      <c r="S159" s="198"/>
      <c r="T159" s="198"/>
      <c r="U159" s="198"/>
      <c r="V159" s="198"/>
      <c r="W159" s="198"/>
      <c r="X159" s="198"/>
      <c r="Y159" s="198"/>
      <c r="Z159" s="198"/>
      <c r="AA159" s="198"/>
    </row>
    <row r="160" spans="1:27" ht="15.75" customHeight="1">
      <c r="A160" s="198"/>
      <c r="B160" s="198"/>
      <c r="C160" s="198"/>
      <c r="D160" s="198"/>
      <c r="E160" s="198"/>
      <c r="F160" s="198"/>
      <c r="G160" s="198"/>
      <c r="H160" s="198"/>
      <c r="I160" s="198"/>
      <c r="J160" s="198"/>
      <c r="K160" s="198"/>
      <c r="L160" s="198"/>
      <c r="M160" s="198"/>
      <c r="N160" s="198"/>
      <c r="O160" s="198"/>
      <c r="P160" s="198"/>
      <c r="Q160" s="198"/>
      <c r="R160" s="198"/>
      <c r="S160" s="198"/>
      <c r="T160" s="198"/>
      <c r="U160" s="198"/>
      <c r="V160" s="198"/>
      <c r="W160" s="198"/>
      <c r="X160" s="198"/>
      <c r="Y160" s="198"/>
      <c r="Z160" s="198"/>
      <c r="AA160" s="198"/>
    </row>
    <row r="161" spans="1:27" ht="15.75" customHeight="1">
      <c r="A161" s="198"/>
      <c r="B161" s="198"/>
      <c r="C161" s="198"/>
      <c r="D161" s="198"/>
      <c r="E161" s="198"/>
      <c r="F161" s="198"/>
      <c r="G161" s="198"/>
      <c r="H161" s="198"/>
      <c r="I161" s="198"/>
      <c r="J161" s="198"/>
      <c r="K161" s="198"/>
      <c r="L161" s="198"/>
      <c r="M161" s="198"/>
      <c r="N161" s="198"/>
      <c r="O161" s="198"/>
      <c r="P161" s="198"/>
      <c r="Q161" s="198"/>
      <c r="R161" s="198"/>
      <c r="S161" s="198"/>
      <c r="T161" s="198"/>
      <c r="U161" s="198"/>
      <c r="V161" s="198"/>
      <c r="W161" s="198"/>
      <c r="X161" s="198"/>
      <c r="Y161" s="198"/>
      <c r="Z161" s="198"/>
      <c r="AA161" s="198"/>
    </row>
    <row r="162" spans="1:27" ht="15.75" customHeight="1">
      <c r="A162" s="198"/>
      <c r="B162" s="198"/>
      <c r="C162" s="198"/>
      <c r="D162" s="198"/>
      <c r="E162" s="198"/>
      <c r="F162" s="198"/>
      <c r="G162" s="198"/>
      <c r="H162" s="198"/>
      <c r="I162" s="198"/>
      <c r="J162" s="198"/>
      <c r="K162" s="198"/>
      <c r="L162" s="198"/>
      <c r="M162" s="198"/>
      <c r="N162" s="198"/>
      <c r="O162" s="198"/>
      <c r="P162" s="198"/>
      <c r="Q162" s="198"/>
      <c r="R162" s="198"/>
      <c r="S162" s="198"/>
      <c r="T162" s="198"/>
      <c r="U162" s="198"/>
      <c r="V162" s="198"/>
      <c r="W162" s="198"/>
      <c r="X162" s="198"/>
      <c r="Y162" s="198"/>
      <c r="Z162" s="198"/>
      <c r="AA162" s="198"/>
    </row>
    <row r="163" spans="1:27" ht="15.75" customHeight="1">
      <c r="A163" s="198"/>
      <c r="B163" s="198"/>
      <c r="C163" s="198"/>
      <c r="D163" s="198"/>
      <c r="E163" s="198"/>
      <c r="F163" s="198"/>
      <c r="G163" s="198"/>
      <c r="H163" s="198"/>
      <c r="I163" s="198"/>
      <c r="J163" s="198"/>
      <c r="K163" s="198"/>
      <c r="L163" s="198"/>
      <c r="M163" s="198"/>
      <c r="N163" s="198"/>
      <c r="O163" s="198"/>
      <c r="P163" s="198"/>
      <c r="Q163" s="198"/>
      <c r="R163" s="198"/>
      <c r="S163" s="198"/>
      <c r="T163" s="198"/>
      <c r="U163" s="198"/>
      <c r="V163" s="198"/>
      <c r="W163" s="198"/>
      <c r="X163" s="198"/>
      <c r="Y163" s="198"/>
      <c r="Z163" s="198"/>
      <c r="AA163" s="198"/>
    </row>
    <row r="164" spans="1:27" ht="15.75" customHeight="1">
      <c r="A164" s="198"/>
      <c r="B164" s="198"/>
      <c r="C164" s="198"/>
      <c r="D164" s="198"/>
      <c r="E164" s="198"/>
      <c r="F164" s="198"/>
      <c r="G164" s="198"/>
      <c r="H164" s="198"/>
      <c r="I164" s="198"/>
      <c r="J164" s="198"/>
      <c r="K164" s="198"/>
      <c r="L164" s="198"/>
      <c r="M164" s="198"/>
      <c r="N164" s="198"/>
      <c r="O164" s="198"/>
      <c r="P164" s="198"/>
      <c r="Q164" s="198"/>
      <c r="R164" s="198"/>
      <c r="S164" s="198"/>
      <c r="T164" s="198"/>
      <c r="U164" s="198"/>
      <c r="V164" s="198"/>
      <c r="W164" s="198"/>
      <c r="X164" s="198"/>
      <c r="Y164" s="198"/>
      <c r="Z164" s="198"/>
      <c r="AA164" s="198"/>
    </row>
    <row r="165" spans="1:27" ht="15.75" customHeight="1">
      <c r="A165" s="198"/>
      <c r="B165" s="198"/>
      <c r="C165" s="198"/>
      <c r="D165" s="198"/>
      <c r="E165" s="198"/>
      <c r="F165" s="198"/>
      <c r="G165" s="198"/>
      <c r="H165" s="198"/>
      <c r="I165" s="198"/>
      <c r="J165" s="198"/>
      <c r="K165" s="198"/>
      <c r="L165" s="198"/>
      <c r="M165" s="198"/>
      <c r="N165" s="198"/>
      <c r="O165" s="198"/>
      <c r="P165" s="198"/>
      <c r="Q165" s="198"/>
      <c r="R165" s="198"/>
      <c r="S165" s="198"/>
      <c r="T165" s="198"/>
      <c r="U165" s="198"/>
      <c r="V165" s="198"/>
      <c r="W165" s="198"/>
      <c r="X165" s="198"/>
      <c r="Y165" s="198"/>
      <c r="Z165" s="198"/>
      <c r="AA165" s="198"/>
    </row>
    <row r="166" spans="1:27" ht="15.75" customHeight="1">
      <c r="A166" s="198"/>
      <c r="B166" s="198"/>
      <c r="C166" s="198"/>
      <c r="D166" s="198"/>
      <c r="E166" s="198"/>
      <c r="F166" s="198"/>
      <c r="G166" s="198"/>
      <c r="H166" s="198"/>
      <c r="I166" s="198"/>
      <c r="J166" s="198"/>
      <c r="K166" s="198"/>
      <c r="L166" s="198"/>
      <c r="M166" s="198"/>
      <c r="N166" s="198"/>
      <c r="O166" s="198"/>
      <c r="P166" s="198"/>
      <c r="Q166" s="198"/>
      <c r="R166" s="198"/>
      <c r="S166" s="198"/>
      <c r="T166" s="198"/>
      <c r="U166" s="198"/>
      <c r="V166" s="198"/>
      <c r="W166" s="198"/>
      <c r="X166" s="198"/>
      <c r="Y166" s="198"/>
      <c r="Z166" s="198"/>
      <c r="AA166" s="198"/>
    </row>
    <row r="167" spans="1:27" ht="15.75" customHeight="1">
      <c r="A167" s="198"/>
      <c r="B167" s="198"/>
      <c r="C167" s="198"/>
      <c r="D167" s="198"/>
      <c r="E167" s="198"/>
      <c r="F167" s="198"/>
      <c r="G167" s="198"/>
      <c r="H167" s="198"/>
      <c r="I167" s="198"/>
      <c r="J167" s="198"/>
      <c r="K167" s="198"/>
      <c r="L167" s="198"/>
      <c r="M167" s="198"/>
      <c r="N167" s="198"/>
      <c r="O167" s="198"/>
      <c r="P167" s="198"/>
      <c r="Q167" s="198"/>
      <c r="R167" s="198"/>
      <c r="S167" s="198"/>
      <c r="T167" s="198"/>
      <c r="U167" s="198"/>
      <c r="V167" s="198"/>
      <c r="W167" s="198"/>
      <c r="X167" s="198"/>
      <c r="Y167" s="198"/>
      <c r="Z167" s="198"/>
      <c r="AA167" s="198"/>
    </row>
    <row r="168" spans="1:27" ht="15.75" customHeight="1">
      <c r="A168" s="198"/>
      <c r="B168" s="198"/>
      <c r="C168" s="198"/>
      <c r="D168" s="198"/>
      <c r="E168" s="198"/>
      <c r="F168" s="198"/>
      <c r="G168" s="198"/>
      <c r="H168" s="198"/>
      <c r="I168" s="198"/>
      <c r="J168" s="198"/>
      <c r="K168" s="198"/>
      <c r="L168" s="198"/>
      <c r="M168" s="198"/>
      <c r="N168" s="198"/>
      <c r="O168" s="198"/>
      <c r="P168" s="198"/>
      <c r="Q168" s="198"/>
      <c r="R168" s="198"/>
      <c r="S168" s="198"/>
      <c r="T168" s="198"/>
      <c r="U168" s="198"/>
      <c r="V168" s="198"/>
      <c r="W168" s="198"/>
      <c r="X168" s="198"/>
      <c r="Y168" s="198"/>
      <c r="Z168" s="198"/>
      <c r="AA168" s="198"/>
    </row>
    <row r="169" spans="1:27" ht="15.75" customHeight="1">
      <c r="A169" s="198"/>
      <c r="B169" s="198"/>
      <c r="C169" s="198"/>
      <c r="D169" s="198"/>
      <c r="E169" s="198"/>
      <c r="F169" s="198"/>
      <c r="G169" s="198"/>
      <c r="H169" s="198"/>
      <c r="I169" s="198"/>
      <c r="J169" s="198"/>
      <c r="K169" s="198"/>
      <c r="L169" s="198"/>
      <c r="M169" s="198"/>
      <c r="N169" s="198"/>
      <c r="O169" s="198"/>
      <c r="P169" s="198"/>
      <c r="Q169" s="198"/>
      <c r="R169" s="198"/>
      <c r="S169" s="198"/>
      <c r="T169" s="198"/>
      <c r="U169" s="198"/>
      <c r="V169" s="198"/>
      <c r="W169" s="198"/>
      <c r="X169" s="198"/>
      <c r="Y169" s="198"/>
      <c r="Z169" s="198"/>
      <c r="AA169" s="198"/>
    </row>
    <row r="170" spans="1:27" ht="15.75" customHeight="1">
      <c r="A170" s="198"/>
      <c r="B170" s="198"/>
      <c r="C170" s="198"/>
      <c r="D170" s="198"/>
      <c r="E170" s="198"/>
      <c r="F170" s="198"/>
      <c r="G170" s="198"/>
      <c r="H170" s="198"/>
      <c r="I170" s="198"/>
      <c r="J170" s="198"/>
      <c r="K170" s="198"/>
      <c r="L170" s="198"/>
      <c r="M170" s="198"/>
      <c r="N170" s="198"/>
      <c r="O170" s="198"/>
      <c r="P170" s="198"/>
      <c r="Q170" s="198"/>
      <c r="R170" s="198"/>
      <c r="S170" s="198"/>
      <c r="T170" s="198"/>
      <c r="U170" s="198"/>
      <c r="V170" s="198"/>
      <c r="W170" s="198"/>
      <c r="X170" s="198"/>
      <c r="Y170" s="198"/>
      <c r="Z170" s="198"/>
      <c r="AA170" s="198"/>
    </row>
    <row r="171" spans="1:27" ht="15.75" customHeight="1">
      <c r="A171" s="198"/>
      <c r="B171" s="198"/>
      <c r="C171" s="198"/>
      <c r="D171" s="198"/>
      <c r="E171" s="198"/>
      <c r="F171" s="198"/>
      <c r="G171" s="198"/>
      <c r="H171" s="198"/>
      <c r="I171" s="198"/>
      <c r="J171" s="198"/>
      <c r="K171" s="198"/>
      <c r="L171" s="198"/>
      <c r="M171" s="198"/>
      <c r="N171" s="198"/>
      <c r="O171" s="198"/>
      <c r="P171" s="198"/>
      <c r="Q171" s="198"/>
      <c r="R171" s="198"/>
      <c r="S171" s="198"/>
      <c r="T171" s="198"/>
      <c r="U171" s="198"/>
      <c r="V171" s="198"/>
      <c r="W171" s="198"/>
      <c r="X171" s="198"/>
      <c r="Y171" s="198"/>
      <c r="Z171" s="198"/>
      <c r="AA171" s="198"/>
    </row>
    <row r="172" spans="1:27" ht="15.75" customHeight="1">
      <c r="A172" s="198"/>
      <c r="B172" s="198"/>
      <c r="C172" s="198"/>
      <c r="D172" s="198"/>
      <c r="E172" s="198"/>
      <c r="F172" s="198"/>
      <c r="G172" s="198"/>
      <c r="H172" s="198"/>
      <c r="I172" s="198"/>
      <c r="J172" s="198"/>
      <c r="K172" s="198"/>
      <c r="L172" s="198"/>
      <c r="M172" s="198"/>
      <c r="N172" s="198"/>
      <c r="O172" s="198"/>
      <c r="P172" s="198"/>
      <c r="Q172" s="198"/>
      <c r="R172" s="198"/>
      <c r="S172" s="198"/>
      <c r="T172" s="198"/>
      <c r="U172" s="198"/>
      <c r="V172" s="198"/>
      <c r="W172" s="198"/>
      <c r="X172" s="198"/>
      <c r="Y172" s="198"/>
      <c r="Z172" s="198"/>
      <c r="AA172" s="198"/>
    </row>
    <row r="173" spans="1:27" ht="15.75" customHeight="1">
      <c r="A173" s="198"/>
      <c r="B173" s="198"/>
      <c r="C173" s="198"/>
      <c r="D173" s="198"/>
      <c r="E173" s="198"/>
      <c r="F173" s="198"/>
      <c r="G173" s="198"/>
      <c r="H173" s="198"/>
      <c r="I173" s="198"/>
      <c r="J173" s="198"/>
      <c r="K173" s="198"/>
      <c r="L173" s="198"/>
      <c r="M173" s="198"/>
      <c r="N173" s="198"/>
      <c r="O173" s="198"/>
      <c r="P173" s="198"/>
      <c r="Q173" s="198"/>
      <c r="R173" s="198"/>
      <c r="S173" s="198"/>
      <c r="T173" s="198"/>
      <c r="U173" s="198"/>
      <c r="V173" s="198"/>
      <c r="W173" s="198"/>
      <c r="X173" s="198"/>
      <c r="Y173" s="198"/>
      <c r="Z173" s="198"/>
      <c r="AA173" s="198"/>
    </row>
    <row r="174" spans="1:27" ht="15.75" customHeight="1">
      <c r="A174" s="198"/>
      <c r="B174" s="198"/>
      <c r="C174" s="198"/>
      <c r="D174" s="198"/>
      <c r="E174" s="198"/>
      <c r="F174" s="198"/>
      <c r="G174" s="198"/>
      <c r="H174" s="198"/>
      <c r="I174" s="198"/>
      <c r="J174" s="198"/>
      <c r="K174" s="198"/>
      <c r="L174" s="198"/>
      <c r="M174" s="198"/>
      <c r="N174" s="198"/>
      <c r="O174" s="198"/>
      <c r="P174" s="198"/>
      <c r="Q174" s="198"/>
      <c r="R174" s="198"/>
      <c r="S174" s="198"/>
      <c r="T174" s="198"/>
      <c r="U174" s="198"/>
      <c r="V174" s="198"/>
      <c r="W174" s="198"/>
      <c r="X174" s="198"/>
      <c r="Y174" s="198"/>
      <c r="Z174" s="198"/>
      <c r="AA174" s="198"/>
    </row>
    <row r="175" spans="1:27" ht="15.75" customHeight="1">
      <c r="A175" s="198"/>
      <c r="B175" s="198"/>
      <c r="C175" s="198"/>
      <c r="D175" s="198"/>
      <c r="E175" s="198"/>
      <c r="F175" s="198"/>
      <c r="G175" s="198"/>
      <c r="H175" s="198"/>
      <c r="I175" s="198"/>
      <c r="J175" s="198"/>
      <c r="K175" s="198"/>
      <c r="L175" s="198"/>
      <c r="M175" s="198"/>
      <c r="N175" s="198"/>
      <c r="O175" s="198"/>
      <c r="P175" s="198"/>
      <c r="Q175" s="198"/>
      <c r="R175" s="198"/>
      <c r="S175" s="198"/>
      <c r="T175" s="198"/>
      <c r="U175" s="198"/>
      <c r="V175" s="198"/>
      <c r="W175" s="198"/>
      <c r="X175" s="198"/>
      <c r="Y175" s="198"/>
      <c r="Z175" s="198"/>
      <c r="AA175" s="198"/>
    </row>
    <row r="176" spans="1:27" ht="15.75" customHeight="1">
      <c r="A176" s="198"/>
      <c r="B176" s="198"/>
      <c r="C176" s="198"/>
      <c r="D176" s="198"/>
      <c r="E176" s="198"/>
      <c r="F176" s="198"/>
      <c r="G176" s="198"/>
      <c r="H176" s="198"/>
      <c r="I176" s="198"/>
      <c r="J176" s="198"/>
      <c r="K176" s="198"/>
      <c r="L176" s="198"/>
      <c r="M176" s="198"/>
      <c r="N176" s="198"/>
      <c r="O176" s="198"/>
      <c r="P176" s="198"/>
      <c r="Q176" s="198"/>
      <c r="R176" s="198"/>
      <c r="S176" s="198"/>
      <c r="T176" s="198"/>
      <c r="U176" s="198"/>
      <c r="V176" s="198"/>
      <c r="W176" s="198"/>
      <c r="X176" s="198"/>
      <c r="Y176" s="198"/>
      <c r="Z176" s="198"/>
      <c r="AA176" s="198"/>
    </row>
    <row r="177" spans="1:27" ht="15.75" customHeight="1">
      <c r="A177" s="198"/>
      <c r="B177" s="198"/>
      <c r="C177" s="198"/>
      <c r="D177" s="198"/>
      <c r="E177" s="198"/>
      <c r="F177" s="198"/>
      <c r="G177" s="198"/>
      <c r="H177" s="198"/>
      <c r="I177" s="198"/>
      <c r="J177" s="198"/>
      <c r="K177" s="198"/>
      <c r="L177" s="198"/>
      <c r="M177" s="198"/>
      <c r="N177" s="198"/>
      <c r="O177" s="198"/>
      <c r="P177" s="198"/>
      <c r="Q177" s="198"/>
      <c r="R177" s="198"/>
      <c r="S177" s="198"/>
      <c r="T177" s="198"/>
      <c r="U177" s="198"/>
      <c r="V177" s="198"/>
      <c r="W177" s="198"/>
      <c r="X177" s="198"/>
      <c r="Y177" s="198"/>
      <c r="Z177" s="198"/>
      <c r="AA177" s="198"/>
    </row>
    <row r="178" spans="1:27" ht="15.75" customHeight="1">
      <c r="A178" s="198"/>
      <c r="B178" s="198"/>
      <c r="C178" s="198"/>
      <c r="D178" s="198"/>
      <c r="E178" s="198"/>
      <c r="F178" s="198"/>
      <c r="G178" s="198"/>
      <c r="H178" s="198"/>
      <c r="I178" s="198"/>
      <c r="J178" s="198"/>
      <c r="K178" s="198"/>
      <c r="L178" s="198"/>
      <c r="M178" s="198"/>
      <c r="N178" s="198"/>
      <c r="O178" s="198"/>
      <c r="P178" s="198"/>
      <c r="Q178" s="198"/>
      <c r="R178" s="198"/>
      <c r="S178" s="198"/>
      <c r="T178" s="198"/>
      <c r="U178" s="198"/>
      <c r="V178" s="198"/>
      <c r="W178" s="198"/>
      <c r="X178" s="198"/>
      <c r="Y178" s="198"/>
      <c r="Z178" s="198"/>
      <c r="AA178" s="198"/>
    </row>
    <row r="179" spans="1:27" ht="15.75" customHeight="1">
      <c r="A179" s="198"/>
      <c r="B179" s="198"/>
      <c r="C179" s="198"/>
      <c r="D179" s="198"/>
      <c r="E179" s="198"/>
      <c r="F179" s="198"/>
      <c r="G179" s="198"/>
      <c r="H179" s="198"/>
      <c r="I179" s="198"/>
      <c r="J179" s="198"/>
      <c r="K179" s="198"/>
      <c r="L179" s="198"/>
      <c r="M179" s="198"/>
      <c r="N179" s="198"/>
      <c r="O179" s="198"/>
      <c r="P179" s="198"/>
      <c r="Q179" s="198"/>
      <c r="R179" s="198"/>
      <c r="S179" s="198"/>
      <c r="T179" s="198"/>
      <c r="U179" s="198"/>
      <c r="V179" s="198"/>
      <c r="W179" s="198"/>
      <c r="X179" s="198"/>
      <c r="Y179" s="198"/>
      <c r="Z179" s="198"/>
      <c r="AA179" s="198"/>
    </row>
    <row r="180" spans="1:27" ht="15.75" customHeight="1">
      <c r="A180" s="198"/>
      <c r="B180" s="198"/>
      <c r="C180" s="198"/>
      <c r="D180" s="198"/>
      <c r="E180" s="198"/>
      <c r="F180" s="198"/>
      <c r="G180" s="198"/>
      <c r="H180" s="198"/>
      <c r="I180" s="198"/>
      <c r="J180" s="198"/>
      <c r="K180" s="198"/>
      <c r="L180" s="198"/>
      <c r="M180" s="198"/>
      <c r="N180" s="198"/>
      <c r="O180" s="198"/>
      <c r="P180" s="198"/>
      <c r="Q180" s="198"/>
      <c r="R180" s="198"/>
      <c r="S180" s="198"/>
      <c r="T180" s="198"/>
      <c r="U180" s="198"/>
      <c r="V180" s="198"/>
      <c r="W180" s="198"/>
      <c r="X180" s="198"/>
      <c r="Y180" s="198"/>
      <c r="Z180" s="198"/>
      <c r="AA180" s="198"/>
    </row>
    <row r="181" spans="1:27" ht="15.75" customHeight="1">
      <c r="A181" s="198"/>
      <c r="B181" s="198"/>
      <c r="C181" s="198"/>
      <c r="D181" s="198"/>
      <c r="E181" s="198"/>
      <c r="F181" s="198"/>
      <c r="G181" s="198"/>
      <c r="H181" s="198"/>
      <c r="I181" s="198"/>
      <c r="J181" s="198"/>
      <c r="K181" s="198"/>
      <c r="L181" s="198"/>
      <c r="M181" s="198"/>
      <c r="N181" s="198"/>
      <c r="O181" s="198"/>
      <c r="P181" s="198"/>
      <c r="Q181" s="198"/>
      <c r="R181" s="198"/>
      <c r="S181" s="198"/>
      <c r="T181" s="198"/>
      <c r="U181" s="198"/>
      <c r="V181" s="198"/>
      <c r="W181" s="198"/>
      <c r="X181" s="198"/>
      <c r="Y181" s="198"/>
      <c r="Z181" s="198"/>
      <c r="AA181" s="198"/>
    </row>
    <row r="182" spans="1:27" ht="15.75" customHeight="1">
      <c r="A182" s="198"/>
      <c r="B182" s="198"/>
      <c r="C182" s="198"/>
      <c r="D182" s="198"/>
      <c r="E182" s="198"/>
      <c r="F182" s="198"/>
      <c r="G182" s="198"/>
      <c r="H182" s="198"/>
      <c r="I182" s="198"/>
      <c r="J182" s="198"/>
      <c r="K182" s="198"/>
      <c r="L182" s="198"/>
      <c r="M182" s="198"/>
      <c r="N182" s="198"/>
      <c r="O182" s="198"/>
      <c r="P182" s="198"/>
      <c r="Q182" s="198"/>
      <c r="R182" s="198"/>
      <c r="S182" s="198"/>
      <c r="T182" s="198"/>
      <c r="U182" s="198"/>
      <c r="V182" s="198"/>
      <c r="W182" s="198"/>
      <c r="X182" s="198"/>
      <c r="Y182" s="198"/>
      <c r="Z182" s="198"/>
      <c r="AA182" s="198"/>
    </row>
    <row r="183" spans="1:27" ht="15.75" customHeight="1">
      <c r="A183" s="198"/>
      <c r="B183" s="198"/>
      <c r="C183" s="198"/>
      <c r="D183" s="198"/>
      <c r="E183" s="198"/>
      <c r="F183" s="198"/>
      <c r="G183" s="198"/>
      <c r="H183" s="198"/>
      <c r="I183" s="198"/>
      <c r="J183" s="198"/>
      <c r="K183" s="198"/>
      <c r="L183" s="198"/>
      <c r="M183" s="198"/>
      <c r="N183" s="198"/>
      <c r="O183" s="198"/>
      <c r="P183" s="198"/>
      <c r="Q183" s="198"/>
      <c r="R183" s="198"/>
      <c r="S183" s="198"/>
      <c r="T183" s="198"/>
      <c r="U183" s="198"/>
      <c r="V183" s="198"/>
      <c r="W183" s="198"/>
      <c r="X183" s="198"/>
      <c r="Y183" s="198"/>
      <c r="Z183" s="198"/>
      <c r="AA183" s="198"/>
    </row>
    <row r="184" spans="1:27" ht="15.75" customHeight="1">
      <c r="A184" s="198"/>
      <c r="B184" s="198"/>
      <c r="C184" s="198"/>
      <c r="D184" s="198"/>
      <c r="E184" s="198"/>
      <c r="F184" s="198"/>
      <c r="G184" s="198"/>
      <c r="H184" s="198"/>
      <c r="I184" s="198"/>
      <c r="J184" s="198"/>
      <c r="K184" s="198"/>
      <c r="L184" s="198"/>
      <c r="M184" s="198"/>
      <c r="N184" s="198"/>
      <c r="O184" s="198"/>
      <c r="P184" s="198"/>
      <c r="Q184" s="198"/>
      <c r="R184" s="198"/>
      <c r="S184" s="198"/>
      <c r="T184" s="198"/>
      <c r="U184" s="198"/>
      <c r="V184" s="198"/>
      <c r="W184" s="198"/>
      <c r="X184" s="198"/>
      <c r="Y184" s="198"/>
      <c r="Z184" s="198"/>
      <c r="AA184" s="198"/>
    </row>
    <row r="185" spans="1:27" ht="15.75" customHeight="1">
      <c r="A185" s="198"/>
      <c r="B185" s="198"/>
      <c r="C185" s="198"/>
      <c r="D185" s="198"/>
      <c r="E185" s="198"/>
      <c r="F185" s="198"/>
      <c r="G185" s="198"/>
      <c r="H185" s="198"/>
      <c r="I185" s="198"/>
      <c r="J185" s="198"/>
      <c r="K185" s="198"/>
      <c r="L185" s="198"/>
      <c r="M185" s="198"/>
      <c r="N185" s="198"/>
      <c r="O185" s="198"/>
      <c r="P185" s="198"/>
      <c r="Q185" s="198"/>
      <c r="R185" s="198"/>
      <c r="S185" s="198"/>
      <c r="T185" s="198"/>
      <c r="U185" s="198"/>
      <c r="V185" s="198"/>
      <c r="W185" s="198"/>
      <c r="X185" s="198"/>
      <c r="Y185" s="198"/>
      <c r="Z185" s="198"/>
      <c r="AA185" s="198"/>
    </row>
    <row r="186" spans="1:27" ht="15.75" customHeight="1">
      <c r="A186" s="198"/>
      <c r="B186" s="198"/>
      <c r="C186" s="198"/>
      <c r="D186" s="198"/>
      <c r="E186" s="198"/>
      <c r="F186" s="198"/>
      <c r="G186" s="198"/>
      <c r="H186" s="198"/>
      <c r="I186" s="198"/>
      <c r="J186" s="198"/>
      <c r="K186" s="198"/>
      <c r="L186" s="198"/>
      <c r="M186" s="198"/>
      <c r="N186" s="198"/>
      <c r="O186" s="198"/>
      <c r="P186" s="198"/>
      <c r="Q186" s="198"/>
      <c r="R186" s="198"/>
      <c r="S186" s="198"/>
      <c r="T186" s="198"/>
      <c r="U186" s="198"/>
      <c r="V186" s="198"/>
      <c r="W186" s="198"/>
      <c r="X186" s="198"/>
      <c r="Y186" s="198"/>
      <c r="Z186" s="198"/>
      <c r="AA186" s="198"/>
    </row>
    <row r="187" spans="1:27" ht="15.75" customHeight="1">
      <c r="A187" s="198"/>
      <c r="B187" s="198"/>
      <c r="C187" s="198"/>
      <c r="D187" s="198"/>
      <c r="E187" s="198"/>
      <c r="F187" s="198"/>
      <c r="G187" s="198"/>
      <c r="H187" s="198"/>
      <c r="I187" s="198"/>
      <c r="J187" s="198"/>
      <c r="K187" s="198"/>
      <c r="L187" s="198"/>
      <c r="M187" s="198"/>
      <c r="N187" s="198"/>
      <c r="O187" s="198"/>
      <c r="P187" s="198"/>
      <c r="Q187" s="198"/>
      <c r="R187" s="198"/>
      <c r="S187" s="198"/>
      <c r="T187" s="198"/>
      <c r="U187" s="198"/>
      <c r="V187" s="198"/>
      <c r="W187" s="198"/>
      <c r="X187" s="198"/>
      <c r="Y187" s="198"/>
      <c r="Z187" s="198"/>
      <c r="AA187" s="198"/>
    </row>
    <row r="188" spans="1:27" ht="15.75" customHeight="1">
      <c r="A188" s="198"/>
      <c r="B188" s="198"/>
      <c r="C188" s="198"/>
      <c r="D188" s="198"/>
      <c r="E188" s="198"/>
      <c r="F188" s="198"/>
      <c r="G188" s="198"/>
      <c r="H188" s="198"/>
      <c r="I188" s="198"/>
      <c r="J188" s="198"/>
      <c r="K188" s="198"/>
      <c r="L188" s="198"/>
      <c r="M188" s="198"/>
      <c r="N188" s="198"/>
      <c r="O188" s="198"/>
      <c r="P188" s="198"/>
      <c r="Q188" s="198"/>
      <c r="R188" s="198"/>
      <c r="S188" s="198"/>
      <c r="T188" s="198"/>
      <c r="U188" s="198"/>
      <c r="V188" s="198"/>
      <c r="W188" s="198"/>
      <c r="X188" s="198"/>
      <c r="Y188" s="198"/>
      <c r="Z188" s="198"/>
      <c r="AA188" s="198"/>
    </row>
    <row r="189" spans="1:27" ht="15.75" customHeight="1">
      <c r="A189" s="198"/>
      <c r="B189" s="198"/>
      <c r="C189" s="198"/>
      <c r="D189" s="198"/>
      <c r="E189" s="198"/>
      <c r="F189" s="198"/>
      <c r="G189" s="198"/>
      <c r="H189" s="198"/>
      <c r="I189" s="198"/>
      <c r="J189" s="198"/>
      <c r="K189" s="198"/>
      <c r="L189" s="198"/>
      <c r="M189" s="198"/>
      <c r="N189" s="198"/>
      <c r="O189" s="198"/>
      <c r="P189" s="198"/>
      <c r="Q189" s="198"/>
      <c r="R189" s="198"/>
      <c r="S189" s="198"/>
      <c r="T189" s="198"/>
      <c r="U189" s="198"/>
      <c r="V189" s="198"/>
      <c r="W189" s="198"/>
      <c r="X189" s="198"/>
      <c r="Y189" s="198"/>
      <c r="Z189" s="198"/>
      <c r="AA189" s="198"/>
    </row>
    <row r="190" spans="1:27" ht="15.75" customHeight="1">
      <c r="A190" s="198"/>
      <c r="B190" s="198"/>
      <c r="C190" s="198"/>
      <c r="D190" s="198"/>
      <c r="E190" s="198"/>
      <c r="F190" s="198"/>
      <c r="G190" s="198"/>
      <c r="H190" s="198"/>
      <c r="I190" s="198"/>
      <c r="J190" s="198"/>
      <c r="K190" s="198"/>
      <c r="L190" s="198"/>
      <c r="M190" s="198"/>
      <c r="N190" s="198"/>
      <c r="O190" s="198"/>
      <c r="P190" s="198"/>
      <c r="Q190" s="198"/>
      <c r="R190" s="198"/>
      <c r="S190" s="198"/>
      <c r="T190" s="198"/>
      <c r="U190" s="198"/>
      <c r="V190" s="198"/>
      <c r="W190" s="198"/>
      <c r="X190" s="198"/>
      <c r="Y190" s="198"/>
      <c r="Z190" s="198"/>
      <c r="AA190" s="198"/>
    </row>
    <row r="191" spans="1:27" ht="15.75" customHeight="1">
      <c r="A191" s="198"/>
      <c r="B191" s="198"/>
      <c r="C191" s="198"/>
      <c r="D191" s="198"/>
      <c r="E191" s="198"/>
      <c r="F191" s="198"/>
      <c r="G191" s="198"/>
      <c r="H191" s="198"/>
      <c r="I191" s="198"/>
      <c r="J191" s="198"/>
      <c r="K191" s="198"/>
      <c r="L191" s="198"/>
      <c r="M191" s="198"/>
      <c r="N191" s="198"/>
      <c r="O191" s="198"/>
      <c r="P191" s="198"/>
      <c r="Q191" s="198"/>
      <c r="R191" s="198"/>
      <c r="S191" s="198"/>
      <c r="T191" s="198"/>
      <c r="U191" s="198"/>
      <c r="V191" s="198"/>
      <c r="W191" s="198"/>
      <c r="X191" s="198"/>
      <c r="Y191" s="198"/>
      <c r="Z191" s="198"/>
      <c r="AA191" s="198"/>
    </row>
    <row r="192" spans="1:27" ht="15.75" customHeight="1">
      <c r="A192" s="198"/>
      <c r="B192" s="198"/>
      <c r="C192" s="198"/>
      <c r="D192" s="198"/>
      <c r="E192" s="198"/>
      <c r="F192" s="198"/>
      <c r="G192" s="198"/>
      <c r="H192" s="198"/>
      <c r="I192" s="198"/>
      <c r="J192" s="198"/>
      <c r="K192" s="198"/>
      <c r="L192" s="198"/>
      <c r="M192" s="198"/>
      <c r="N192" s="198"/>
      <c r="O192" s="198"/>
      <c r="P192" s="198"/>
      <c r="Q192" s="198"/>
      <c r="R192" s="198"/>
      <c r="S192" s="198"/>
      <c r="T192" s="198"/>
      <c r="U192" s="198"/>
      <c r="V192" s="198"/>
      <c r="W192" s="198"/>
      <c r="X192" s="198"/>
      <c r="Y192" s="198"/>
      <c r="Z192" s="198"/>
      <c r="AA192" s="198"/>
    </row>
    <row r="193" spans="1:27" ht="15.75" customHeight="1">
      <c r="A193" s="198"/>
      <c r="B193" s="198"/>
      <c r="C193" s="198"/>
      <c r="D193" s="198"/>
      <c r="E193" s="198"/>
      <c r="F193" s="198"/>
      <c r="G193" s="198"/>
      <c r="H193" s="198"/>
      <c r="I193" s="198"/>
      <c r="J193" s="198"/>
      <c r="K193" s="198"/>
      <c r="L193" s="198"/>
      <c r="M193" s="198"/>
      <c r="N193" s="198"/>
      <c r="O193" s="198"/>
      <c r="P193" s="198"/>
      <c r="Q193" s="198"/>
      <c r="R193" s="198"/>
      <c r="S193" s="198"/>
      <c r="T193" s="198"/>
      <c r="U193" s="198"/>
      <c r="V193" s="198"/>
      <c r="W193" s="198"/>
      <c r="X193" s="198"/>
      <c r="Y193" s="198"/>
      <c r="Z193" s="198"/>
      <c r="AA193" s="198"/>
    </row>
    <row r="194" spans="1:27" ht="15.75" customHeight="1">
      <c r="A194" s="198"/>
      <c r="B194" s="198"/>
      <c r="C194" s="198"/>
      <c r="D194" s="198"/>
      <c r="E194" s="198"/>
      <c r="F194" s="198"/>
      <c r="G194" s="198"/>
      <c r="H194" s="198"/>
      <c r="I194" s="198"/>
      <c r="J194" s="198"/>
      <c r="K194" s="198"/>
      <c r="L194" s="198"/>
      <c r="M194" s="198"/>
      <c r="N194" s="198"/>
      <c r="O194" s="198"/>
      <c r="P194" s="198"/>
      <c r="Q194" s="198"/>
      <c r="R194" s="198"/>
      <c r="S194" s="198"/>
      <c r="T194" s="198"/>
      <c r="U194" s="198"/>
      <c r="V194" s="198"/>
      <c r="W194" s="198"/>
      <c r="X194" s="198"/>
      <c r="Y194" s="198"/>
      <c r="Z194" s="198"/>
      <c r="AA194" s="198"/>
    </row>
    <row r="195" spans="1:27" ht="15.75" customHeight="1">
      <c r="A195" s="198"/>
      <c r="B195" s="198"/>
      <c r="C195" s="198"/>
      <c r="D195" s="198"/>
      <c r="E195" s="198"/>
      <c r="F195" s="198"/>
      <c r="G195" s="198"/>
      <c r="H195" s="198"/>
      <c r="I195" s="198"/>
      <c r="J195" s="198"/>
      <c r="K195" s="198"/>
      <c r="L195" s="198"/>
      <c r="M195" s="198"/>
      <c r="N195" s="198"/>
      <c r="O195" s="198"/>
      <c r="P195" s="198"/>
      <c r="Q195" s="198"/>
      <c r="R195" s="198"/>
      <c r="S195" s="198"/>
      <c r="T195" s="198"/>
      <c r="U195" s="198"/>
      <c r="V195" s="198"/>
      <c r="W195" s="198"/>
      <c r="X195" s="198"/>
      <c r="Y195" s="198"/>
      <c r="Z195" s="198"/>
      <c r="AA195" s="198"/>
    </row>
    <row r="196" spans="1:27" ht="15.75" customHeight="1">
      <c r="A196" s="198"/>
      <c r="B196" s="198"/>
      <c r="C196" s="198"/>
      <c r="D196" s="198"/>
      <c r="E196" s="198"/>
      <c r="F196" s="198"/>
      <c r="G196" s="198"/>
      <c r="H196" s="198"/>
      <c r="I196" s="198"/>
      <c r="J196" s="198"/>
      <c r="K196" s="198"/>
      <c r="L196" s="198"/>
      <c r="M196" s="198"/>
      <c r="N196" s="198"/>
      <c r="O196" s="198"/>
      <c r="P196" s="198"/>
      <c r="Q196" s="198"/>
      <c r="R196" s="198"/>
      <c r="S196" s="198"/>
      <c r="T196" s="198"/>
      <c r="U196" s="198"/>
      <c r="V196" s="198"/>
      <c r="W196" s="198"/>
      <c r="X196" s="198"/>
      <c r="Y196" s="198"/>
      <c r="Z196" s="198"/>
      <c r="AA196" s="198"/>
    </row>
    <row r="197" spans="1:27" ht="15.75" customHeight="1">
      <c r="A197" s="198"/>
      <c r="B197" s="198"/>
      <c r="C197" s="198"/>
      <c r="D197" s="198"/>
      <c r="E197" s="198"/>
      <c r="F197" s="198"/>
      <c r="G197" s="198"/>
      <c r="H197" s="198"/>
      <c r="I197" s="198"/>
      <c r="J197" s="198"/>
      <c r="K197" s="198"/>
      <c r="L197" s="198"/>
      <c r="M197" s="198"/>
      <c r="N197" s="198"/>
      <c r="O197" s="198"/>
      <c r="P197" s="198"/>
      <c r="Q197" s="198"/>
      <c r="R197" s="198"/>
      <c r="S197" s="198"/>
      <c r="T197" s="198"/>
      <c r="U197" s="198"/>
      <c r="V197" s="198"/>
      <c r="W197" s="198"/>
      <c r="X197" s="198"/>
      <c r="Y197" s="198"/>
      <c r="Z197" s="198"/>
      <c r="AA197" s="198"/>
    </row>
    <row r="198" spans="1:27" ht="15.75" customHeight="1">
      <c r="A198" s="198"/>
      <c r="B198" s="198"/>
      <c r="C198" s="198"/>
      <c r="D198" s="198"/>
      <c r="E198" s="198"/>
      <c r="F198" s="198"/>
      <c r="G198" s="198"/>
      <c r="H198" s="198"/>
      <c r="I198" s="198"/>
      <c r="J198" s="198"/>
      <c r="K198" s="198"/>
      <c r="L198" s="198"/>
      <c r="M198" s="198"/>
      <c r="N198" s="198"/>
      <c r="O198" s="198"/>
      <c r="P198" s="198"/>
      <c r="Q198" s="198"/>
      <c r="R198" s="198"/>
      <c r="S198" s="198"/>
      <c r="T198" s="198"/>
      <c r="U198" s="198"/>
      <c r="V198" s="198"/>
      <c r="W198" s="198"/>
      <c r="X198" s="198"/>
      <c r="Y198" s="198"/>
      <c r="Z198" s="198"/>
      <c r="AA198" s="198"/>
    </row>
    <row r="199" spans="1:27" ht="15.75" customHeight="1">
      <c r="A199" s="198"/>
      <c r="B199" s="198"/>
      <c r="C199" s="198"/>
      <c r="D199" s="198"/>
      <c r="E199" s="198"/>
      <c r="F199" s="198"/>
      <c r="G199" s="198"/>
      <c r="H199" s="198"/>
      <c r="I199" s="198"/>
      <c r="J199" s="198"/>
      <c r="K199" s="198"/>
      <c r="L199" s="198"/>
      <c r="M199" s="198"/>
      <c r="N199" s="198"/>
      <c r="O199" s="198"/>
      <c r="P199" s="198"/>
      <c r="Q199" s="198"/>
      <c r="R199" s="198"/>
      <c r="S199" s="198"/>
      <c r="T199" s="198"/>
      <c r="U199" s="198"/>
      <c r="V199" s="198"/>
      <c r="W199" s="198"/>
      <c r="X199" s="198"/>
      <c r="Y199" s="198"/>
      <c r="Z199" s="198"/>
      <c r="AA199" s="198"/>
    </row>
    <row r="200" spans="1:27" ht="15.75" customHeight="1">
      <c r="A200" s="198"/>
      <c r="B200" s="198"/>
      <c r="C200" s="198"/>
      <c r="D200" s="198"/>
      <c r="E200" s="198"/>
      <c r="F200" s="198"/>
      <c r="G200" s="198"/>
      <c r="H200" s="198"/>
      <c r="I200" s="198"/>
      <c r="J200" s="198"/>
      <c r="K200" s="198"/>
      <c r="L200" s="198"/>
      <c r="M200" s="198"/>
      <c r="N200" s="198"/>
      <c r="O200" s="198"/>
      <c r="P200" s="198"/>
      <c r="Q200" s="198"/>
      <c r="R200" s="198"/>
      <c r="S200" s="198"/>
      <c r="T200" s="198"/>
      <c r="U200" s="198"/>
      <c r="V200" s="198"/>
      <c r="W200" s="198"/>
      <c r="X200" s="198"/>
      <c r="Y200" s="198"/>
      <c r="Z200" s="198"/>
      <c r="AA200" s="198"/>
    </row>
    <row r="201" spans="1:27" ht="15.75" customHeight="1">
      <c r="A201" s="198"/>
      <c r="B201" s="198"/>
      <c r="C201" s="198"/>
      <c r="D201" s="198"/>
      <c r="E201" s="198"/>
      <c r="F201" s="198"/>
      <c r="G201" s="198"/>
      <c r="H201" s="198"/>
      <c r="I201" s="198"/>
      <c r="J201" s="198"/>
      <c r="K201" s="198"/>
      <c r="L201" s="198"/>
      <c r="M201" s="198"/>
      <c r="N201" s="198"/>
      <c r="O201" s="198"/>
      <c r="P201" s="198"/>
      <c r="Q201" s="198"/>
      <c r="R201" s="198"/>
      <c r="S201" s="198"/>
      <c r="T201" s="198"/>
      <c r="U201" s="198"/>
      <c r="V201" s="198"/>
      <c r="W201" s="198"/>
      <c r="X201" s="198"/>
      <c r="Y201" s="198"/>
      <c r="Z201" s="198"/>
      <c r="AA201" s="198"/>
    </row>
    <row r="202" spans="1:27" ht="15.75" customHeight="1">
      <c r="A202" s="198"/>
      <c r="B202" s="198"/>
      <c r="C202" s="198"/>
      <c r="D202" s="198"/>
      <c r="E202" s="198"/>
      <c r="F202" s="198"/>
      <c r="G202" s="198"/>
      <c r="H202" s="198"/>
      <c r="I202" s="198"/>
      <c r="J202" s="198"/>
      <c r="K202" s="198"/>
      <c r="L202" s="198"/>
      <c r="M202" s="198"/>
      <c r="N202" s="198"/>
      <c r="O202" s="198"/>
      <c r="P202" s="198"/>
      <c r="Q202" s="198"/>
      <c r="R202" s="198"/>
      <c r="S202" s="198"/>
      <c r="T202" s="198"/>
      <c r="U202" s="198"/>
      <c r="V202" s="198"/>
      <c r="W202" s="198"/>
      <c r="X202" s="198"/>
      <c r="Y202" s="198"/>
      <c r="Z202" s="198"/>
      <c r="AA202" s="198"/>
    </row>
    <row r="203" spans="1:27" ht="15.75" customHeight="1">
      <c r="A203" s="198"/>
      <c r="B203" s="198"/>
      <c r="C203" s="198"/>
      <c r="D203" s="198"/>
      <c r="E203" s="198"/>
      <c r="F203" s="198"/>
      <c r="G203" s="198"/>
      <c r="H203" s="198"/>
      <c r="I203" s="198"/>
      <c r="J203" s="198"/>
      <c r="K203" s="198"/>
      <c r="L203" s="198"/>
      <c r="M203" s="198"/>
      <c r="N203" s="198"/>
      <c r="O203" s="198"/>
      <c r="P203" s="198"/>
      <c r="Q203" s="198"/>
      <c r="R203" s="198"/>
      <c r="S203" s="198"/>
      <c r="T203" s="198"/>
      <c r="U203" s="198"/>
      <c r="V203" s="198"/>
      <c r="W203" s="198"/>
      <c r="X203" s="198"/>
      <c r="Y203" s="198"/>
      <c r="Z203" s="198"/>
      <c r="AA203" s="198"/>
    </row>
    <row r="204" spans="1:27" ht="15.75" customHeight="1">
      <c r="A204" s="198"/>
      <c r="B204" s="198"/>
      <c r="C204" s="198"/>
      <c r="D204" s="198"/>
      <c r="E204" s="198"/>
      <c r="F204" s="198"/>
      <c r="G204" s="198"/>
      <c r="H204" s="198"/>
      <c r="I204" s="198"/>
      <c r="J204" s="198"/>
      <c r="K204" s="198"/>
      <c r="L204" s="198"/>
      <c r="M204" s="198"/>
      <c r="N204" s="198"/>
      <c r="O204" s="198"/>
      <c r="P204" s="198"/>
      <c r="Q204" s="198"/>
      <c r="R204" s="198"/>
      <c r="S204" s="198"/>
      <c r="T204" s="198"/>
      <c r="U204" s="198"/>
      <c r="V204" s="198"/>
      <c r="W204" s="198"/>
      <c r="X204" s="198"/>
      <c r="Y204" s="198"/>
      <c r="Z204" s="198"/>
      <c r="AA204" s="198"/>
    </row>
    <row r="205" spans="1:27" ht="15.75" customHeight="1">
      <c r="A205" s="198"/>
      <c r="B205" s="198"/>
      <c r="C205" s="198"/>
      <c r="D205" s="198"/>
      <c r="E205" s="198"/>
      <c r="F205" s="198"/>
      <c r="G205" s="198"/>
      <c r="H205" s="198"/>
      <c r="I205" s="198"/>
      <c r="J205" s="198"/>
      <c r="K205" s="198"/>
      <c r="L205" s="198"/>
      <c r="M205" s="198"/>
      <c r="N205" s="198"/>
      <c r="O205" s="198"/>
      <c r="P205" s="198"/>
      <c r="Q205" s="198"/>
      <c r="R205" s="198"/>
      <c r="S205" s="198"/>
      <c r="T205" s="198"/>
      <c r="U205" s="198"/>
      <c r="V205" s="198"/>
      <c r="W205" s="198"/>
      <c r="X205" s="198"/>
      <c r="Y205" s="198"/>
      <c r="Z205" s="198"/>
      <c r="AA205" s="198"/>
    </row>
    <row r="206" spans="1:27" ht="15.75" customHeight="1">
      <c r="A206" s="198"/>
      <c r="B206" s="198"/>
      <c r="C206" s="198"/>
      <c r="D206" s="198"/>
      <c r="E206" s="198"/>
      <c r="F206" s="198"/>
      <c r="G206" s="198"/>
      <c r="H206" s="198"/>
      <c r="I206" s="198"/>
      <c r="J206" s="198"/>
      <c r="K206" s="198"/>
      <c r="L206" s="198"/>
      <c r="M206" s="198"/>
      <c r="N206" s="198"/>
      <c r="O206" s="198"/>
      <c r="P206" s="198"/>
      <c r="Q206" s="198"/>
      <c r="R206" s="198"/>
      <c r="S206" s="198"/>
      <c r="T206" s="198"/>
      <c r="U206" s="198"/>
      <c r="V206" s="198"/>
      <c r="W206" s="198"/>
      <c r="X206" s="198"/>
      <c r="Y206" s="198"/>
      <c r="Z206" s="198"/>
      <c r="AA206" s="198"/>
    </row>
    <row r="207" spans="1:27" ht="15.75" customHeight="1">
      <c r="A207" s="198"/>
      <c r="B207" s="198"/>
      <c r="C207" s="198"/>
      <c r="D207" s="198"/>
      <c r="E207" s="198"/>
      <c r="F207" s="198"/>
      <c r="G207" s="198"/>
      <c r="H207" s="198"/>
      <c r="I207" s="198"/>
      <c r="J207" s="198"/>
      <c r="K207" s="198"/>
      <c r="L207" s="198"/>
      <c r="M207" s="198"/>
      <c r="N207" s="198"/>
      <c r="O207" s="198"/>
      <c r="P207" s="198"/>
      <c r="Q207" s="198"/>
      <c r="R207" s="198"/>
      <c r="S207" s="198"/>
      <c r="T207" s="198"/>
      <c r="U207" s="198"/>
      <c r="V207" s="198"/>
      <c r="W207" s="198"/>
      <c r="X207" s="198"/>
      <c r="Y207" s="198"/>
      <c r="Z207" s="198"/>
      <c r="AA207" s="198"/>
    </row>
    <row r="208" spans="1:27" ht="15.75" customHeight="1">
      <c r="A208" s="198"/>
      <c r="B208" s="198"/>
      <c r="C208" s="198"/>
      <c r="D208" s="198"/>
      <c r="E208" s="198"/>
      <c r="F208" s="198"/>
      <c r="G208" s="198"/>
      <c r="H208" s="198"/>
      <c r="I208" s="198"/>
      <c r="J208" s="198"/>
      <c r="K208" s="198"/>
      <c r="L208" s="198"/>
      <c r="M208" s="198"/>
      <c r="N208" s="198"/>
      <c r="O208" s="198"/>
      <c r="P208" s="198"/>
      <c r="Q208" s="198"/>
      <c r="R208" s="198"/>
      <c r="S208" s="198"/>
      <c r="T208" s="198"/>
      <c r="U208" s="198"/>
      <c r="V208" s="198"/>
      <c r="W208" s="198"/>
      <c r="X208" s="198"/>
      <c r="Y208" s="198"/>
      <c r="Z208" s="198"/>
      <c r="AA208" s="198"/>
    </row>
    <row r="209" spans="1:27" ht="15.75" customHeight="1">
      <c r="A209" s="198"/>
      <c r="B209" s="198"/>
      <c r="C209" s="198"/>
      <c r="D209" s="198"/>
      <c r="E209" s="198"/>
      <c r="F209" s="198"/>
      <c r="G209" s="198"/>
      <c r="H209" s="198"/>
      <c r="I209" s="198"/>
      <c r="J209" s="198"/>
      <c r="K209" s="198"/>
      <c r="L209" s="198"/>
      <c r="M209" s="198"/>
      <c r="N209" s="198"/>
      <c r="O209" s="198"/>
      <c r="P209" s="198"/>
      <c r="Q209" s="198"/>
      <c r="R209" s="198"/>
      <c r="S209" s="198"/>
      <c r="T209" s="198"/>
      <c r="U209" s="198"/>
      <c r="V209" s="198"/>
      <c r="W209" s="198"/>
      <c r="X209" s="198"/>
      <c r="Y209" s="198"/>
      <c r="Z209" s="198"/>
      <c r="AA209" s="198"/>
    </row>
    <row r="210" spans="1:27" ht="15.75" customHeight="1">
      <c r="A210" s="198"/>
      <c r="B210" s="198"/>
      <c r="C210" s="198"/>
      <c r="D210" s="198"/>
      <c r="E210" s="198"/>
      <c r="F210" s="198"/>
      <c r="G210" s="198"/>
      <c r="H210" s="198"/>
      <c r="I210" s="198"/>
      <c r="J210" s="198"/>
      <c r="K210" s="198"/>
      <c r="L210" s="198"/>
      <c r="M210" s="198"/>
      <c r="N210" s="198"/>
      <c r="O210" s="198"/>
      <c r="P210" s="198"/>
      <c r="Q210" s="198"/>
      <c r="R210" s="198"/>
      <c r="S210" s="198"/>
      <c r="T210" s="198"/>
      <c r="U210" s="198"/>
      <c r="V210" s="198"/>
      <c r="W210" s="198"/>
      <c r="X210" s="198"/>
      <c r="Y210" s="198"/>
      <c r="Z210" s="198"/>
      <c r="AA210" s="198"/>
    </row>
    <row r="211" spans="1:27" ht="15.75" customHeight="1">
      <c r="A211" s="198"/>
      <c r="B211" s="198"/>
      <c r="C211" s="198"/>
      <c r="D211" s="198"/>
      <c r="E211" s="198"/>
      <c r="F211" s="198"/>
      <c r="G211" s="198"/>
      <c r="H211" s="198"/>
      <c r="I211" s="198"/>
      <c r="J211" s="198"/>
      <c r="K211" s="198"/>
      <c r="L211" s="198"/>
      <c r="M211" s="198"/>
      <c r="N211" s="198"/>
      <c r="O211" s="198"/>
      <c r="P211" s="198"/>
      <c r="Q211" s="198"/>
      <c r="R211" s="198"/>
      <c r="S211" s="198"/>
      <c r="T211" s="198"/>
      <c r="U211" s="198"/>
      <c r="V211" s="198"/>
      <c r="W211" s="198"/>
      <c r="X211" s="198"/>
      <c r="Y211" s="198"/>
      <c r="Z211" s="198"/>
      <c r="AA211" s="198"/>
    </row>
    <row r="212" spans="1:27" ht="15.75" customHeight="1">
      <c r="A212" s="198"/>
      <c r="B212" s="198"/>
      <c r="C212" s="198"/>
      <c r="D212" s="198"/>
      <c r="E212" s="198"/>
      <c r="F212" s="198"/>
      <c r="G212" s="198"/>
      <c r="H212" s="198"/>
      <c r="I212" s="198"/>
      <c r="J212" s="198"/>
      <c r="K212" s="198"/>
      <c r="L212" s="198"/>
      <c r="M212" s="198"/>
      <c r="N212" s="198"/>
      <c r="O212" s="198"/>
      <c r="P212" s="198"/>
      <c r="Q212" s="198"/>
      <c r="R212" s="198"/>
      <c r="S212" s="198"/>
      <c r="T212" s="198"/>
      <c r="U212" s="198"/>
      <c r="V212" s="198"/>
      <c r="W212" s="198"/>
      <c r="X212" s="198"/>
      <c r="Y212" s="198"/>
      <c r="Z212" s="198"/>
      <c r="AA212" s="198"/>
    </row>
    <row r="213" spans="1:27" ht="15.75" customHeight="1">
      <c r="A213" s="198"/>
      <c r="B213" s="198"/>
      <c r="C213" s="198"/>
      <c r="D213" s="198"/>
      <c r="E213" s="198"/>
      <c r="F213" s="198"/>
      <c r="G213" s="198"/>
      <c r="H213" s="198"/>
      <c r="I213" s="198"/>
      <c r="J213" s="198"/>
      <c r="K213" s="198"/>
      <c r="L213" s="198"/>
      <c r="M213" s="198"/>
      <c r="N213" s="198"/>
      <c r="O213" s="198"/>
      <c r="P213" s="198"/>
      <c r="Q213" s="198"/>
      <c r="R213" s="198"/>
      <c r="S213" s="198"/>
      <c r="T213" s="198"/>
      <c r="U213" s="198"/>
      <c r="V213" s="198"/>
      <c r="W213" s="198"/>
      <c r="X213" s="198"/>
      <c r="Y213" s="198"/>
      <c r="Z213" s="198"/>
      <c r="AA213" s="198"/>
    </row>
    <row r="214" spans="1:27" ht="15.75" customHeight="1">
      <c r="A214" s="198"/>
      <c r="B214" s="198"/>
      <c r="C214" s="198"/>
      <c r="D214" s="198"/>
      <c r="E214" s="198"/>
      <c r="F214" s="198"/>
      <c r="G214" s="198"/>
      <c r="H214" s="198"/>
      <c r="I214" s="198"/>
      <c r="J214" s="198"/>
      <c r="K214" s="198"/>
      <c r="L214" s="198"/>
      <c r="M214" s="198"/>
      <c r="N214" s="198"/>
      <c r="O214" s="198"/>
      <c r="P214" s="198"/>
      <c r="Q214" s="198"/>
      <c r="R214" s="198"/>
      <c r="S214" s="198"/>
      <c r="T214" s="198"/>
      <c r="U214" s="198"/>
      <c r="V214" s="198"/>
      <c r="W214" s="198"/>
      <c r="X214" s="198"/>
      <c r="Y214" s="198"/>
      <c r="Z214" s="198"/>
      <c r="AA214" s="198"/>
    </row>
    <row r="215" spans="1:27" ht="15.75" customHeight="1">
      <c r="A215" s="198"/>
      <c r="B215" s="198"/>
      <c r="C215" s="198"/>
      <c r="D215" s="198"/>
      <c r="E215" s="198"/>
      <c r="F215" s="198"/>
      <c r="G215" s="198"/>
      <c r="H215" s="198"/>
      <c r="I215" s="198"/>
      <c r="J215" s="198"/>
      <c r="K215" s="198"/>
      <c r="L215" s="198"/>
      <c r="M215" s="198"/>
      <c r="N215" s="198"/>
      <c r="O215" s="198"/>
      <c r="P215" s="198"/>
      <c r="Q215" s="198"/>
      <c r="R215" s="198"/>
      <c r="S215" s="198"/>
      <c r="T215" s="198"/>
      <c r="U215" s="198"/>
      <c r="V215" s="198"/>
      <c r="W215" s="198"/>
      <c r="X215" s="198"/>
      <c r="Y215" s="198"/>
      <c r="Z215" s="198"/>
      <c r="AA215" s="198"/>
    </row>
    <row r="216" spans="1:27" ht="15.75" customHeight="1">
      <c r="A216" s="198"/>
      <c r="B216" s="198"/>
      <c r="C216" s="198"/>
      <c r="D216" s="198"/>
      <c r="E216" s="198"/>
      <c r="F216" s="198"/>
      <c r="G216" s="198"/>
      <c r="H216" s="198"/>
      <c r="I216" s="198"/>
      <c r="J216" s="198"/>
      <c r="K216" s="198"/>
      <c r="L216" s="198"/>
      <c r="M216" s="198"/>
      <c r="N216" s="198"/>
      <c r="O216" s="198"/>
      <c r="P216" s="198"/>
      <c r="Q216" s="198"/>
      <c r="R216" s="198"/>
      <c r="S216" s="198"/>
      <c r="T216" s="198"/>
      <c r="U216" s="198"/>
      <c r="V216" s="198"/>
      <c r="W216" s="198"/>
      <c r="X216" s="198"/>
      <c r="Y216" s="198"/>
      <c r="Z216" s="198"/>
      <c r="AA216" s="198"/>
    </row>
    <row r="217" spans="1:27" ht="15.75" customHeight="1">
      <c r="A217" s="198"/>
      <c r="B217" s="198"/>
      <c r="C217" s="198"/>
      <c r="D217" s="198"/>
      <c r="E217" s="198"/>
      <c r="F217" s="198"/>
      <c r="G217" s="198"/>
      <c r="H217" s="198"/>
      <c r="I217" s="198"/>
      <c r="J217" s="198"/>
      <c r="K217" s="198"/>
      <c r="L217" s="198"/>
      <c r="M217" s="198"/>
      <c r="N217" s="198"/>
      <c r="O217" s="198"/>
      <c r="P217" s="198"/>
      <c r="Q217" s="198"/>
      <c r="R217" s="198"/>
      <c r="S217" s="198"/>
      <c r="T217" s="198"/>
      <c r="U217" s="198"/>
      <c r="V217" s="198"/>
      <c r="W217" s="198"/>
      <c r="X217" s="198"/>
      <c r="Y217" s="198"/>
      <c r="Z217" s="198"/>
      <c r="AA217" s="198"/>
    </row>
    <row r="218" spans="1:27" ht="15.75" customHeight="1">
      <c r="A218" s="198"/>
      <c r="B218" s="198"/>
      <c r="C218" s="198"/>
      <c r="D218" s="198"/>
      <c r="E218" s="198"/>
      <c r="F218" s="198"/>
      <c r="G218" s="198"/>
      <c r="H218" s="198"/>
      <c r="I218" s="198"/>
      <c r="J218" s="198"/>
      <c r="K218" s="198"/>
      <c r="L218" s="198"/>
      <c r="M218" s="198"/>
      <c r="N218" s="198"/>
      <c r="O218" s="198"/>
      <c r="P218" s="198"/>
      <c r="Q218" s="198"/>
      <c r="R218" s="198"/>
      <c r="S218" s="198"/>
      <c r="T218" s="198"/>
      <c r="U218" s="198"/>
      <c r="V218" s="198"/>
      <c r="W218" s="198"/>
      <c r="X218" s="198"/>
      <c r="Y218" s="198"/>
      <c r="Z218" s="198"/>
      <c r="AA218" s="198"/>
    </row>
    <row r="219" spans="1:27" ht="15.75" customHeight="1">
      <c r="A219" s="198"/>
      <c r="B219" s="198"/>
      <c r="C219" s="198"/>
      <c r="D219" s="198"/>
      <c r="E219" s="198"/>
      <c r="F219" s="198"/>
      <c r="G219" s="198"/>
      <c r="H219" s="198"/>
      <c r="I219" s="198"/>
      <c r="J219" s="198"/>
      <c r="K219" s="198"/>
      <c r="L219" s="198"/>
      <c r="M219" s="198"/>
      <c r="N219" s="198"/>
      <c r="O219" s="198"/>
      <c r="P219" s="198"/>
      <c r="Q219" s="198"/>
      <c r="R219" s="198"/>
      <c r="S219" s="198"/>
      <c r="T219" s="198"/>
      <c r="U219" s="198"/>
      <c r="V219" s="198"/>
      <c r="W219" s="198"/>
      <c r="X219" s="198"/>
      <c r="Y219" s="198"/>
      <c r="Z219" s="198"/>
      <c r="AA219" s="198"/>
    </row>
    <row r="220" spans="1:27" ht="15.75" customHeight="1">
      <c r="A220" s="198"/>
      <c r="B220" s="198"/>
      <c r="C220" s="198"/>
      <c r="D220" s="198"/>
      <c r="E220" s="198"/>
      <c r="F220" s="198"/>
      <c r="G220" s="198"/>
      <c r="H220" s="198"/>
      <c r="I220" s="198"/>
      <c r="J220" s="198"/>
      <c r="K220" s="198"/>
      <c r="L220" s="198"/>
      <c r="M220" s="198"/>
      <c r="N220" s="198"/>
      <c r="O220" s="198"/>
      <c r="P220" s="198"/>
      <c r="Q220" s="198"/>
      <c r="R220" s="198"/>
      <c r="S220" s="198"/>
      <c r="T220" s="198"/>
      <c r="U220" s="198"/>
      <c r="V220" s="198"/>
      <c r="W220" s="198"/>
      <c r="X220" s="198"/>
      <c r="Y220" s="198"/>
      <c r="Z220" s="198"/>
      <c r="AA220" s="198"/>
    </row>
    <row r="221" spans="1:27" ht="15.75" customHeight="1">
      <c r="A221" s="198"/>
      <c r="B221" s="198"/>
      <c r="C221" s="198"/>
      <c r="D221" s="198"/>
      <c r="E221" s="198"/>
      <c r="F221" s="198"/>
      <c r="G221" s="198"/>
      <c r="H221" s="198"/>
      <c r="I221" s="198"/>
      <c r="J221" s="198"/>
      <c r="K221" s="198"/>
      <c r="L221" s="198"/>
      <c r="M221" s="198"/>
      <c r="N221" s="198"/>
      <c r="O221" s="198"/>
      <c r="P221" s="198"/>
      <c r="Q221" s="198"/>
      <c r="R221" s="198"/>
      <c r="S221" s="198"/>
      <c r="T221" s="198"/>
      <c r="U221" s="198"/>
      <c r="V221" s="198"/>
      <c r="W221" s="198"/>
      <c r="X221" s="198"/>
      <c r="Y221" s="198"/>
      <c r="Z221" s="198"/>
      <c r="AA221" s="198"/>
    </row>
    <row r="222" spans="1:27" ht="15.75" customHeight="1">
      <c r="A222" s="198"/>
      <c r="B222" s="198"/>
      <c r="C222" s="198"/>
      <c r="D222" s="198"/>
      <c r="E222" s="198"/>
      <c r="F222" s="198"/>
      <c r="G222" s="198"/>
      <c r="H222" s="198"/>
      <c r="I222" s="198"/>
      <c r="J222" s="198"/>
      <c r="K222" s="198"/>
      <c r="L222" s="198"/>
      <c r="M222" s="198"/>
      <c r="N222" s="198"/>
      <c r="O222" s="198"/>
      <c r="P222" s="198"/>
      <c r="Q222" s="198"/>
      <c r="R222" s="198"/>
      <c r="S222" s="198"/>
      <c r="T222" s="198"/>
      <c r="U222" s="198"/>
      <c r="V222" s="198"/>
      <c r="W222" s="198"/>
      <c r="X222" s="198"/>
      <c r="Y222" s="198"/>
      <c r="Z222" s="198"/>
      <c r="AA222" s="198"/>
    </row>
    <row r="223" spans="1:27" ht="15.75" customHeight="1">
      <c r="A223" s="198"/>
      <c r="B223" s="198"/>
      <c r="C223" s="198"/>
      <c r="D223" s="198"/>
      <c r="E223" s="198"/>
      <c r="F223" s="198"/>
      <c r="G223" s="198"/>
      <c r="H223" s="198"/>
      <c r="I223" s="198"/>
      <c r="J223" s="198"/>
      <c r="K223" s="198"/>
      <c r="L223" s="198"/>
      <c r="M223" s="198"/>
      <c r="N223" s="198"/>
      <c r="O223" s="198"/>
      <c r="P223" s="198"/>
      <c r="Q223" s="198"/>
      <c r="R223" s="198"/>
      <c r="S223" s="198"/>
      <c r="T223" s="198"/>
      <c r="U223" s="198"/>
      <c r="V223" s="198"/>
      <c r="W223" s="198"/>
      <c r="X223" s="198"/>
      <c r="Y223" s="198"/>
      <c r="Z223" s="198"/>
      <c r="AA223" s="198"/>
    </row>
    <row r="224" spans="1:27" ht="15.75" customHeight="1">
      <c r="A224" s="198"/>
      <c r="B224" s="198"/>
      <c r="C224" s="198"/>
      <c r="D224" s="198"/>
      <c r="E224" s="198"/>
      <c r="F224" s="198"/>
      <c r="G224" s="198"/>
      <c r="H224" s="198"/>
      <c r="I224" s="198"/>
      <c r="J224" s="198"/>
      <c r="K224" s="198"/>
      <c r="L224" s="198"/>
      <c r="M224" s="198"/>
      <c r="N224" s="198"/>
      <c r="O224" s="198"/>
      <c r="P224" s="198"/>
      <c r="Q224" s="198"/>
      <c r="R224" s="198"/>
      <c r="S224" s="198"/>
      <c r="T224" s="198"/>
      <c r="U224" s="198"/>
      <c r="V224" s="198"/>
      <c r="W224" s="198"/>
      <c r="X224" s="198"/>
      <c r="Y224" s="198"/>
      <c r="Z224" s="198"/>
      <c r="AA224" s="198"/>
    </row>
    <row r="225" spans="1:27" ht="15.75" customHeight="1">
      <c r="A225" s="198"/>
      <c r="B225" s="198"/>
      <c r="C225" s="198"/>
      <c r="D225" s="198"/>
      <c r="E225" s="198"/>
      <c r="F225" s="198"/>
      <c r="G225" s="198"/>
      <c r="H225" s="198"/>
      <c r="I225" s="198"/>
      <c r="J225" s="198"/>
      <c r="K225" s="198"/>
      <c r="L225" s="198"/>
      <c r="M225" s="198"/>
      <c r="N225" s="198"/>
      <c r="O225" s="198"/>
      <c r="P225" s="198"/>
      <c r="Q225" s="198"/>
      <c r="R225" s="198"/>
      <c r="S225" s="198"/>
      <c r="T225" s="198"/>
      <c r="U225" s="198"/>
      <c r="V225" s="198"/>
      <c r="W225" s="198"/>
      <c r="X225" s="198"/>
      <c r="Y225" s="198"/>
      <c r="Z225" s="198"/>
      <c r="AA225" s="198"/>
    </row>
    <row r="226" spans="1:27" ht="15.75" customHeight="1">
      <c r="A226" s="198"/>
      <c r="B226" s="198"/>
      <c r="C226" s="198"/>
      <c r="D226" s="198"/>
      <c r="E226" s="198"/>
      <c r="F226" s="198"/>
      <c r="G226" s="198"/>
      <c r="H226" s="198"/>
      <c r="I226" s="198"/>
      <c r="J226" s="198"/>
      <c r="K226" s="198"/>
      <c r="L226" s="198"/>
      <c r="M226" s="198"/>
      <c r="N226" s="198"/>
      <c r="O226" s="198"/>
      <c r="P226" s="198"/>
      <c r="Q226" s="198"/>
      <c r="R226" s="198"/>
      <c r="S226" s="198"/>
      <c r="T226" s="198"/>
      <c r="U226" s="198"/>
      <c r="V226" s="198"/>
      <c r="W226" s="198"/>
      <c r="X226" s="198"/>
      <c r="Y226" s="198"/>
      <c r="Z226" s="198"/>
      <c r="AA226" s="198"/>
    </row>
    <row r="227" spans="1:27" ht="15.75" customHeight="1">
      <c r="A227" s="198"/>
      <c r="B227" s="198"/>
      <c r="C227" s="198"/>
      <c r="D227" s="198"/>
      <c r="E227" s="198"/>
      <c r="F227" s="198"/>
      <c r="G227" s="198"/>
      <c r="H227" s="198"/>
      <c r="I227" s="198"/>
      <c r="J227" s="198"/>
      <c r="K227" s="198"/>
      <c r="L227" s="198"/>
      <c r="M227" s="198"/>
      <c r="N227" s="198"/>
      <c r="O227" s="198"/>
      <c r="P227" s="198"/>
      <c r="Q227" s="198"/>
      <c r="R227" s="198"/>
      <c r="S227" s="198"/>
      <c r="T227" s="198"/>
      <c r="U227" s="198"/>
      <c r="V227" s="198"/>
      <c r="W227" s="198"/>
      <c r="X227" s="198"/>
      <c r="Y227" s="198"/>
      <c r="Z227" s="198"/>
      <c r="AA227" s="198"/>
    </row>
    <row r="228" spans="1:27" ht="15.75" customHeight="1">
      <c r="A228" s="198"/>
      <c r="B228" s="198"/>
      <c r="C228" s="198"/>
      <c r="D228" s="198"/>
      <c r="E228" s="198"/>
      <c r="F228" s="198"/>
      <c r="G228" s="198"/>
      <c r="H228" s="198"/>
      <c r="I228" s="198"/>
      <c r="J228" s="198"/>
      <c r="K228" s="198"/>
      <c r="L228" s="198"/>
      <c r="M228" s="198"/>
      <c r="N228" s="198"/>
      <c r="O228" s="198"/>
      <c r="P228" s="198"/>
      <c r="Q228" s="198"/>
      <c r="R228" s="198"/>
      <c r="S228" s="198"/>
      <c r="T228" s="198"/>
      <c r="U228" s="198"/>
      <c r="V228" s="198"/>
      <c r="W228" s="198"/>
      <c r="X228" s="198"/>
      <c r="Y228" s="198"/>
      <c r="Z228" s="198"/>
      <c r="AA228" s="198"/>
    </row>
    <row r="229" spans="1:27" ht="15.75" customHeight="1">
      <c r="A229" s="198"/>
      <c r="B229" s="198"/>
      <c r="C229" s="198"/>
      <c r="D229" s="198"/>
      <c r="E229" s="198"/>
      <c r="F229" s="198"/>
      <c r="G229" s="198"/>
      <c r="H229" s="198"/>
      <c r="I229" s="198"/>
      <c r="J229" s="198"/>
      <c r="K229" s="198"/>
      <c r="L229" s="198"/>
      <c r="M229" s="198"/>
      <c r="N229" s="198"/>
      <c r="O229" s="198"/>
      <c r="P229" s="198"/>
      <c r="Q229" s="198"/>
      <c r="R229" s="198"/>
      <c r="S229" s="198"/>
      <c r="T229" s="198"/>
      <c r="U229" s="198"/>
      <c r="V229" s="198"/>
      <c r="W229" s="198"/>
      <c r="X229" s="198"/>
      <c r="Y229" s="198"/>
      <c r="Z229" s="198"/>
      <c r="AA229" s="198"/>
    </row>
    <row r="230" spans="1:27" ht="15.75" customHeight="1">
      <c r="A230" s="198"/>
      <c r="B230" s="198"/>
      <c r="C230" s="198"/>
      <c r="D230" s="198"/>
      <c r="E230" s="198"/>
      <c r="F230" s="198"/>
      <c r="G230" s="198"/>
      <c r="H230" s="198"/>
      <c r="I230" s="198"/>
      <c r="J230" s="198"/>
      <c r="K230" s="198"/>
      <c r="L230" s="198"/>
      <c r="M230" s="198"/>
      <c r="N230" s="198"/>
      <c r="O230" s="198"/>
      <c r="P230" s="198"/>
      <c r="Q230" s="198"/>
      <c r="R230" s="198"/>
      <c r="S230" s="198"/>
      <c r="T230" s="198"/>
      <c r="U230" s="198"/>
      <c r="V230" s="198"/>
      <c r="W230" s="198"/>
      <c r="X230" s="198"/>
      <c r="Y230" s="198"/>
      <c r="Z230" s="198"/>
      <c r="AA230" s="198"/>
    </row>
    <row r="231" spans="1:27" ht="15.75" customHeight="1">
      <c r="A231" s="198"/>
      <c r="B231" s="198"/>
      <c r="C231" s="198"/>
      <c r="D231" s="198"/>
      <c r="E231" s="198"/>
      <c r="F231" s="198"/>
      <c r="G231" s="198"/>
      <c r="H231" s="198"/>
      <c r="I231" s="198"/>
      <c r="J231" s="198"/>
      <c r="K231" s="198"/>
      <c r="L231" s="198"/>
      <c r="M231" s="198"/>
      <c r="N231" s="198"/>
      <c r="O231" s="198"/>
      <c r="P231" s="198"/>
      <c r="Q231" s="198"/>
      <c r="R231" s="198"/>
      <c r="S231" s="198"/>
      <c r="T231" s="198"/>
      <c r="U231" s="198"/>
      <c r="V231" s="198"/>
      <c r="W231" s="198"/>
      <c r="X231" s="198"/>
      <c r="Y231" s="198"/>
      <c r="Z231" s="198"/>
      <c r="AA231" s="198"/>
    </row>
    <row r="232" spans="1:27" ht="15.75" customHeight="1">
      <c r="A232" s="198"/>
      <c r="B232" s="198"/>
      <c r="C232" s="198"/>
      <c r="D232" s="198"/>
      <c r="E232" s="198"/>
      <c r="F232" s="198"/>
      <c r="G232" s="198"/>
      <c r="H232" s="198"/>
      <c r="I232" s="198"/>
      <c r="J232" s="198"/>
      <c r="K232" s="198"/>
      <c r="L232" s="198"/>
      <c r="M232" s="198"/>
      <c r="N232" s="198"/>
      <c r="O232" s="198"/>
      <c r="P232" s="198"/>
      <c r="Q232" s="198"/>
      <c r="R232" s="198"/>
      <c r="S232" s="198"/>
      <c r="T232" s="198"/>
      <c r="U232" s="198"/>
      <c r="V232" s="198"/>
      <c r="W232" s="198"/>
      <c r="X232" s="198"/>
      <c r="Y232" s="198"/>
      <c r="Z232" s="198"/>
      <c r="AA232" s="198"/>
    </row>
    <row r="233" spans="1:27" ht="15.75" customHeight="1">
      <c r="A233" s="198"/>
      <c r="B233" s="198"/>
      <c r="C233" s="198"/>
      <c r="D233" s="198"/>
      <c r="E233" s="198"/>
      <c r="F233" s="198"/>
      <c r="G233" s="198"/>
      <c r="H233" s="198"/>
      <c r="I233" s="198"/>
      <c r="J233" s="198"/>
      <c r="K233" s="198"/>
      <c r="L233" s="198"/>
      <c r="M233" s="198"/>
      <c r="N233" s="198"/>
      <c r="O233" s="198"/>
      <c r="P233" s="198"/>
      <c r="Q233" s="198"/>
      <c r="R233" s="198"/>
      <c r="S233" s="198"/>
      <c r="T233" s="198"/>
      <c r="U233" s="198"/>
      <c r="V233" s="198"/>
      <c r="W233" s="198"/>
      <c r="X233" s="198"/>
      <c r="Y233" s="198"/>
      <c r="Z233" s="198"/>
      <c r="AA233" s="198"/>
    </row>
    <row r="234" spans="1:27" ht="15.75" customHeight="1">
      <c r="A234" s="198"/>
      <c r="B234" s="198"/>
      <c r="C234" s="198"/>
      <c r="D234" s="198"/>
      <c r="E234" s="198"/>
      <c r="F234" s="198"/>
      <c r="G234" s="198"/>
      <c r="H234" s="198"/>
      <c r="I234" s="198"/>
      <c r="J234" s="198"/>
      <c r="K234" s="198"/>
      <c r="L234" s="198"/>
      <c r="M234" s="198"/>
      <c r="N234" s="198"/>
      <c r="O234" s="198"/>
      <c r="P234" s="198"/>
      <c r="Q234" s="198"/>
      <c r="R234" s="198"/>
      <c r="S234" s="198"/>
      <c r="T234" s="198"/>
      <c r="U234" s="198"/>
      <c r="V234" s="198"/>
      <c r="W234" s="198"/>
      <c r="X234" s="198"/>
      <c r="Y234" s="198"/>
      <c r="Z234" s="198"/>
      <c r="AA234" s="198"/>
    </row>
    <row r="235" spans="1:27" ht="15.75" customHeight="1">
      <c r="A235" s="198"/>
      <c r="B235" s="198"/>
      <c r="C235" s="198"/>
      <c r="D235" s="198"/>
      <c r="E235" s="198"/>
      <c r="F235" s="198"/>
      <c r="G235" s="198"/>
      <c r="H235" s="198"/>
      <c r="I235" s="198"/>
      <c r="J235" s="198"/>
      <c r="K235" s="198"/>
      <c r="L235" s="198"/>
      <c r="M235" s="198"/>
      <c r="N235" s="198"/>
      <c r="O235" s="198"/>
      <c r="P235" s="198"/>
      <c r="Q235" s="198"/>
      <c r="R235" s="198"/>
      <c r="S235" s="198"/>
      <c r="T235" s="198"/>
      <c r="U235" s="198"/>
      <c r="V235" s="198"/>
      <c r="W235" s="198"/>
      <c r="X235" s="198"/>
      <c r="Y235" s="198"/>
      <c r="Z235" s="198"/>
      <c r="AA235" s="198"/>
    </row>
    <row r="236" spans="1:27" ht="15.75" customHeight="1">
      <c r="A236" s="198"/>
      <c r="B236" s="198"/>
      <c r="C236" s="198"/>
      <c r="D236" s="198"/>
      <c r="E236" s="198"/>
      <c r="F236" s="198"/>
      <c r="G236" s="198"/>
      <c r="H236" s="198"/>
      <c r="I236" s="198"/>
      <c r="J236" s="198"/>
      <c r="K236" s="198"/>
      <c r="L236" s="198"/>
      <c r="M236" s="198"/>
      <c r="N236" s="198"/>
      <c r="O236" s="198"/>
      <c r="P236" s="198"/>
      <c r="Q236" s="198"/>
      <c r="R236" s="198"/>
      <c r="S236" s="198"/>
      <c r="T236" s="198"/>
      <c r="U236" s="198"/>
      <c r="V236" s="198"/>
      <c r="W236" s="198"/>
      <c r="X236" s="198"/>
      <c r="Y236" s="198"/>
      <c r="Z236" s="198"/>
      <c r="AA236" s="198"/>
    </row>
    <row r="237" spans="1:27" ht="15.75" customHeight="1">
      <c r="A237" s="198"/>
      <c r="B237" s="198"/>
      <c r="C237" s="198"/>
      <c r="D237" s="198"/>
      <c r="E237" s="198"/>
      <c r="F237" s="198"/>
      <c r="G237" s="198"/>
      <c r="H237" s="198"/>
      <c r="I237" s="198"/>
      <c r="J237" s="198"/>
      <c r="K237" s="198"/>
      <c r="L237" s="198"/>
      <c r="M237" s="198"/>
      <c r="N237" s="198"/>
      <c r="O237" s="198"/>
      <c r="P237" s="198"/>
      <c r="Q237" s="198"/>
      <c r="R237" s="198"/>
      <c r="S237" s="198"/>
      <c r="T237" s="198"/>
      <c r="U237" s="198"/>
      <c r="V237" s="198"/>
      <c r="W237" s="198"/>
      <c r="X237" s="198"/>
      <c r="Y237" s="198"/>
      <c r="Z237" s="198"/>
      <c r="AA237" s="198"/>
    </row>
    <row r="238" spans="1:27" ht="15.75" customHeight="1">
      <c r="A238" s="198"/>
      <c r="B238" s="198"/>
      <c r="C238" s="198"/>
      <c r="D238" s="198"/>
      <c r="E238" s="198"/>
      <c r="F238" s="198"/>
      <c r="G238" s="198"/>
      <c r="H238" s="198"/>
      <c r="I238" s="198"/>
      <c r="J238" s="198"/>
      <c r="K238" s="198"/>
      <c r="L238" s="198"/>
      <c r="M238" s="198"/>
      <c r="N238" s="198"/>
      <c r="O238" s="198"/>
      <c r="P238" s="198"/>
      <c r="Q238" s="198"/>
      <c r="R238" s="198"/>
      <c r="S238" s="198"/>
      <c r="T238" s="198"/>
      <c r="U238" s="198"/>
      <c r="V238" s="198"/>
      <c r="W238" s="198"/>
      <c r="X238" s="198"/>
      <c r="Y238" s="198"/>
      <c r="Z238" s="198"/>
      <c r="AA238" s="198"/>
    </row>
    <row r="239" spans="1:27" ht="15.75" customHeight="1">
      <c r="A239" s="198"/>
      <c r="B239" s="198"/>
      <c r="C239" s="198"/>
      <c r="D239" s="198"/>
      <c r="E239" s="198"/>
      <c r="F239" s="198"/>
      <c r="G239" s="198"/>
      <c r="H239" s="198"/>
      <c r="I239" s="198"/>
      <c r="J239" s="198"/>
      <c r="K239" s="198"/>
      <c r="L239" s="198"/>
      <c r="M239" s="198"/>
      <c r="N239" s="198"/>
      <c r="O239" s="198"/>
      <c r="P239" s="198"/>
      <c r="Q239" s="198"/>
      <c r="R239" s="198"/>
      <c r="S239" s="198"/>
      <c r="T239" s="198"/>
      <c r="U239" s="198"/>
      <c r="V239" s="198"/>
      <c r="W239" s="198"/>
      <c r="X239" s="198"/>
      <c r="Y239" s="198"/>
      <c r="Z239" s="198"/>
      <c r="AA239" s="198"/>
    </row>
    <row r="240" spans="1:27" ht="15.75" customHeight="1">
      <c r="A240" s="198"/>
      <c r="B240" s="198"/>
      <c r="C240" s="198"/>
      <c r="D240" s="198"/>
      <c r="E240" s="198"/>
      <c r="F240" s="198"/>
      <c r="G240" s="198"/>
      <c r="H240" s="198"/>
      <c r="I240" s="198"/>
      <c r="J240" s="198"/>
      <c r="K240" s="198"/>
      <c r="L240" s="198"/>
      <c r="M240" s="198"/>
      <c r="N240" s="198"/>
      <c r="O240" s="198"/>
      <c r="P240" s="198"/>
      <c r="Q240" s="198"/>
      <c r="R240" s="198"/>
      <c r="S240" s="198"/>
      <c r="T240" s="198"/>
      <c r="U240" s="198"/>
      <c r="V240" s="198"/>
      <c r="W240" s="198"/>
      <c r="X240" s="198"/>
      <c r="Y240" s="198"/>
      <c r="Z240" s="198"/>
      <c r="AA240" s="198"/>
    </row>
    <row r="241" spans="1:27" ht="15.75" customHeight="1">
      <c r="A241" s="198"/>
      <c r="B241" s="198"/>
      <c r="C241" s="198"/>
      <c r="D241" s="198"/>
      <c r="E241" s="198"/>
      <c r="F241" s="198"/>
      <c r="G241" s="198"/>
      <c r="H241" s="198"/>
      <c r="I241" s="198"/>
      <c r="J241" s="198"/>
      <c r="K241" s="198"/>
      <c r="L241" s="198"/>
      <c r="M241" s="198"/>
      <c r="N241" s="198"/>
      <c r="O241" s="198"/>
      <c r="P241" s="198"/>
      <c r="Q241" s="198"/>
      <c r="R241" s="198"/>
      <c r="S241" s="198"/>
      <c r="T241" s="198"/>
      <c r="U241" s="198"/>
      <c r="V241" s="198"/>
      <c r="W241" s="198"/>
      <c r="X241" s="198"/>
      <c r="Y241" s="198"/>
      <c r="Z241" s="198"/>
      <c r="AA241" s="198"/>
    </row>
    <row r="242" spans="1:27" ht="15.75" customHeight="1">
      <c r="A242" s="198"/>
      <c r="B242" s="198"/>
      <c r="C242" s="198"/>
      <c r="D242" s="198"/>
      <c r="E242" s="198"/>
      <c r="F242" s="198"/>
      <c r="G242" s="198"/>
      <c r="H242" s="198"/>
      <c r="I242" s="198"/>
      <c r="J242" s="198"/>
      <c r="K242" s="198"/>
      <c r="L242" s="198"/>
      <c r="M242" s="198"/>
      <c r="N242" s="198"/>
      <c r="O242" s="198"/>
      <c r="P242" s="198"/>
      <c r="Q242" s="198"/>
      <c r="R242" s="198"/>
      <c r="S242" s="198"/>
      <c r="T242" s="198"/>
      <c r="U242" s="198"/>
      <c r="V242" s="198"/>
      <c r="W242" s="198"/>
      <c r="X242" s="198"/>
      <c r="Y242" s="198"/>
      <c r="Z242" s="198"/>
      <c r="AA242" s="198"/>
    </row>
    <row r="243" spans="1:27" ht="15.75" customHeight="1"/>
    <row r="244" spans="1:27" ht="15.75" customHeight="1"/>
    <row r="245" spans="1:27" ht="15.75" customHeight="1"/>
    <row r="246" spans="1:27" ht="15.75" customHeight="1"/>
    <row r="247" spans="1:27" ht="15.75" customHeight="1"/>
    <row r="248" spans="1:27" ht="15.75" customHeight="1"/>
    <row r="249" spans="1:27" ht="15.75" customHeight="1"/>
    <row r="250" spans="1:27" ht="15.75" customHeight="1"/>
    <row r="251" spans="1:27" ht="15.75" customHeight="1"/>
    <row r="252" spans="1:27" ht="15.75" customHeight="1"/>
    <row r="253" spans="1:27" ht="15.75" customHeight="1"/>
    <row r="254" spans="1:27" ht="15.75" customHeight="1"/>
    <row r="255" spans="1:27" ht="15.75" customHeight="1"/>
    <row r="256" spans="1:27"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2">
    <mergeCell ref="A42:F42"/>
    <mergeCell ref="B38:D38"/>
    <mergeCell ref="E38:F38"/>
    <mergeCell ref="E39:F39"/>
    <mergeCell ref="A1:B1"/>
    <mergeCell ref="A2:B2"/>
    <mergeCell ref="A3:F3"/>
    <mergeCell ref="E4:F4"/>
    <mergeCell ref="F12:F19"/>
    <mergeCell ref="F21:F22"/>
    <mergeCell ref="D37:F37"/>
    <mergeCell ref="A40:F40"/>
  </mergeCells>
  <pageMargins left="0.63" right="0.35" top="0.36" bottom="0.41" header="0" footer="0"/>
  <pageSetup firstPageNumber="29" orientation="landscape" useFirstPageNumber="1"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999"/>
  <sheetViews>
    <sheetView workbookViewId="0">
      <selection activeCell="C42" sqref="C42:D42"/>
    </sheetView>
  </sheetViews>
  <sheetFormatPr defaultColWidth="14.42578125" defaultRowHeight="15" customHeight="1"/>
  <cols>
    <col min="1" max="1" width="5.85546875" customWidth="1"/>
    <col min="2" max="2" width="78.42578125" customWidth="1"/>
    <col min="3" max="3" width="19.28515625" customWidth="1"/>
    <col min="4" max="4" width="35.28515625" customWidth="1"/>
    <col min="5" max="5" width="9.140625" customWidth="1"/>
    <col min="6" max="6" width="84.42578125" customWidth="1"/>
    <col min="7" max="7" width="9.140625" customWidth="1"/>
    <col min="8" max="26" width="10" customWidth="1"/>
  </cols>
  <sheetData>
    <row r="1" spans="1:26" ht="18" customHeight="1">
      <c r="A1" s="678" t="s">
        <v>656</v>
      </c>
      <c r="B1" s="707"/>
      <c r="C1" s="699" t="s">
        <v>657</v>
      </c>
      <c r="D1" s="707"/>
      <c r="E1" s="190"/>
      <c r="F1" s="237"/>
      <c r="G1" s="190"/>
      <c r="H1" s="190"/>
      <c r="I1" s="190"/>
      <c r="J1" s="190"/>
      <c r="K1" s="190"/>
      <c r="L1" s="190"/>
      <c r="M1" s="190"/>
      <c r="N1" s="190"/>
      <c r="O1" s="190"/>
      <c r="P1" s="190"/>
      <c r="Q1" s="190"/>
      <c r="R1" s="190"/>
      <c r="S1" s="190"/>
      <c r="T1" s="190"/>
      <c r="U1" s="190"/>
      <c r="V1" s="190"/>
      <c r="W1" s="190"/>
      <c r="X1" s="190"/>
      <c r="Y1" s="190"/>
      <c r="Z1" s="190"/>
    </row>
    <row r="2" spans="1:26" ht="18" customHeight="1">
      <c r="A2" s="671" t="s">
        <v>2</v>
      </c>
      <c r="B2" s="707"/>
      <c r="C2" s="190"/>
      <c r="D2" s="190"/>
      <c r="E2" s="190"/>
      <c r="F2" s="237"/>
      <c r="G2" s="190"/>
      <c r="H2" s="190"/>
      <c r="I2" s="190"/>
      <c r="J2" s="190"/>
      <c r="K2" s="190"/>
      <c r="L2" s="190"/>
      <c r="M2" s="190"/>
      <c r="N2" s="190"/>
      <c r="O2" s="190"/>
      <c r="P2" s="190"/>
      <c r="Q2" s="190"/>
      <c r="R2" s="190"/>
      <c r="S2" s="190"/>
      <c r="T2" s="190"/>
      <c r="U2" s="190"/>
      <c r="V2" s="190"/>
      <c r="W2" s="190"/>
      <c r="X2" s="190"/>
      <c r="Y2" s="190"/>
      <c r="Z2" s="190"/>
    </row>
    <row r="3" spans="1:26" ht="8.25" customHeight="1">
      <c r="A3" s="190"/>
      <c r="B3" s="190"/>
      <c r="C3" s="190"/>
      <c r="D3" s="190"/>
      <c r="E3" s="190"/>
      <c r="F3" s="237"/>
      <c r="G3" s="190"/>
      <c r="H3" s="190"/>
      <c r="I3" s="190"/>
      <c r="J3" s="190"/>
      <c r="K3" s="190"/>
      <c r="L3" s="190"/>
      <c r="M3" s="190"/>
      <c r="N3" s="190"/>
      <c r="O3" s="190"/>
      <c r="P3" s="190"/>
      <c r="Q3" s="190"/>
      <c r="R3" s="190"/>
      <c r="S3" s="190"/>
      <c r="T3" s="190"/>
      <c r="U3" s="190"/>
      <c r="V3" s="190"/>
      <c r="W3" s="190"/>
      <c r="X3" s="190"/>
      <c r="Y3" s="190"/>
      <c r="Z3" s="190"/>
    </row>
    <row r="4" spans="1:26" ht="30" customHeight="1">
      <c r="A4" s="686" t="s">
        <v>658</v>
      </c>
      <c r="B4" s="707"/>
      <c r="C4" s="707"/>
      <c r="D4" s="707"/>
      <c r="E4" s="190"/>
      <c r="F4" s="237"/>
      <c r="G4" s="190"/>
      <c r="H4" s="190"/>
      <c r="I4" s="190"/>
      <c r="J4" s="190"/>
      <c r="K4" s="190"/>
      <c r="L4" s="190"/>
      <c r="M4" s="190"/>
      <c r="N4" s="190"/>
      <c r="O4" s="190"/>
      <c r="P4" s="190"/>
      <c r="Q4" s="190"/>
      <c r="R4" s="190"/>
      <c r="S4" s="190"/>
      <c r="T4" s="190"/>
      <c r="U4" s="190"/>
      <c r="V4" s="190"/>
      <c r="W4" s="190"/>
      <c r="X4" s="190"/>
      <c r="Y4" s="190"/>
      <c r="Z4" s="190"/>
    </row>
    <row r="5" spans="1:26" ht="18.75" customHeight="1">
      <c r="A5" s="190"/>
      <c r="B5" s="190"/>
      <c r="C5" s="700" t="s">
        <v>659</v>
      </c>
      <c r="D5" s="752"/>
      <c r="E5" s="190"/>
      <c r="F5" s="191" t="s">
        <v>660</v>
      </c>
      <c r="G5" s="190"/>
      <c r="H5" s="190"/>
      <c r="I5" s="190"/>
      <c r="J5" s="190"/>
      <c r="K5" s="190"/>
      <c r="L5" s="190"/>
      <c r="M5" s="190"/>
      <c r="N5" s="190"/>
      <c r="O5" s="190"/>
      <c r="P5" s="190"/>
      <c r="Q5" s="190"/>
      <c r="R5" s="190"/>
      <c r="S5" s="190"/>
      <c r="T5" s="190"/>
      <c r="U5" s="190"/>
      <c r="V5" s="190"/>
      <c r="W5" s="190"/>
      <c r="X5" s="190"/>
      <c r="Y5" s="190"/>
      <c r="Z5" s="190"/>
    </row>
    <row r="6" spans="1:26" ht="18" customHeight="1">
      <c r="A6" s="210" t="s">
        <v>575</v>
      </c>
      <c r="B6" s="211" t="s">
        <v>6</v>
      </c>
      <c r="C6" s="212" t="s">
        <v>470</v>
      </c>
      <c r="D6" s="213" t="s">
        <v>13</v>
      </c>
      <c r="E6" s="189"/>
      <c r="F6" s="191"/>
      <c r="G6" s="189"/>
      <c r="H6" s="189"/>
      <c r="I6" s="189"/>
      <c r="J6" s="189"/>
      <c r="K6" s="189"/>
      <c r="L6" s="189"/>
      <c r="M6" s="189"/>
      <c r="N6" s="189"/>
      <c r="O6" s="189"/>
      <c r="P6" s="189"/>
      <c r="Q6" s="189"/>
      <c r="R6" s="189"/>
      <c r="S6" s="189"/>
      <c r="T6" s="189"/>
      <c r="U6" s="189"/>
      <c r="V6" s="189"/>
      <c r="W6" s="189"/>
      <c r="X6" s="189"/>
      <c r="Y6" s="189"/>
      <c r="Z6" s="189"/>
    </row>
    <row r="7" spans="1:26" ht="15.75" customHeight="1">
      <c r="A7" s="214"/>
      <c r="B7" s="215" t="s">
        <v>661</v>
      </c>
      <c r="C7" s="238">
        <f>C8+C16+C27+C31</f>
        <v>41299977.18775975</v>
      </c>
      <c r="D7" s="217"/>
      <c r="E7" s="203"/>
      <c r="F7" s="174"/>
      <c r="G7" s="203"/>
      <c r="H7" s="203"/>
      <c r="I7" s="203"/>
      <c r="J7" s="203"/>
      <c r="K7" s="203"/>
      <c r="L7" s="203"/>
      <c r="M7" s="203"/>
      <c r="N7" s="203"/>
      <c r="O7" s="203"/>
      <c r="P7" s="203"/>
      <c r="Q7" s="203"/>
      <c r="R7" s="203"/>
      <c r="S7" s="203"/>
      <c r="T7" s="203"/>
      <c r="U7" s="203"/>
      <c r="V7" s="203"/>
      <c r="W7" s="203"/>
      <c r="X7" s="203"/>
      <c r="Y7" s="203"/>
      <c r="Z7" s="203"/>
    </row>
    <row r="8" spans="1:26" ht="16.5" customHeight="1">
      <c r="A8" s="753">
        <v>1</v>
      </c>
      <c r="B8" s="239" t="s">
        <v>662</v>
      </c>
      <c r="C8" s="240">
        <f>SUM(C9:C15)</f>
        <v>27061123.787759751</v>
      </c>
      <c r="D8" s="241"/>
      <c r="E8" s="203"/>
      <c r="F8" s="174"/>
      <c r="G8" s="203"/>
      <c r="H8" s="203"/>
      <c r="I8" s="203"/>
      <c r="J8" s="203"/>
      <c r="K8" s="203"/>
      <c r="L8" s="203"/>
      <c r="M8" s="203"/>
      <c r="N8" s="203"/>
      <c r="O8" s="203"/>
      <c r="P8" s="203"/>
      <c r="Q8" s="203"/>
      <c r="R8" s="203"/>
      <c r="S8" s="203"/>
      <c r="T8" s="203"/>
      <c r="U8" s="203"/>
      <c r="V8" s="203"/>
      <c r="W8" s="203"/>
      <c r="X8" s="203"/>
      <c r="Y8" s="203"/>
      <c r="Z8" s="203"/>
    </row>
    <row r="9" spans="1:26" ht="34.5" customHeight="1">
      <c r="A9" s="224">
        <v>1.1000000000000001</v>
      </c>
      <c r="B9" s="242" t="s">
        <v>663</v>
      </c>
      <c r="C9" s="243">
        <f>'Bieu 12'!F15/1000</f>
        <v>11233304.787759749</v>
      </c>
      <c r="D9" s="227" t="s">
        <v>664</v>
      </c>
      <c r="E9" s="198"/>
      <c r="F9" s="187"/>
      <c r="G9" s="198"/>
      <c r="H9" s="198"/>
      <c r="I9" s="198"/>
      <c r="J9" s="198"/>
      <c r="K9" s="198"/>
      <c r="L9" s="198"/>
      <c r="M9" s="198"/>
      <c r="N9" s="198"/>
      <c r="O9" s="198"/>
      <c r="P9" s="198"/>
      <c r="Q9" s="198"/>
      <c r="R9" s="198"/>
      <c r="S9" s="198"/>
      <c r="T9" s="198"/>
      <c r="U9" s="198"/>
      <c r="V9" s="198"/>
      <c r="W9" s="198"/>
      <c r="X9" s="198"/>
      <c r="Y9" s="198"/>
      <c r="Z9" s="198"/>
    </row>
    <row r="10" spans="1:26" ht="16.5" customHeight="1">
      <c r="A10" s="224">
        <v>1.2</v>
      </c>
      <c r="B10" s="244" t="s">
        <v>665</v>
      </c>
      <c r="C10" s="243">
        <f>'Bieu2 (2020-2021)'!N500*75</f>
        <v>2082525</v>
      </c>
      <c r="D10" s="227" t="s">
        <v>630</v>
      </c>
      <c r="E10" s="198"/>
      <c r="F10" s="187"/>
      <c r="G10" s="198"/>
      <c r="H10" s="198"/>
      <c r="I10" s="198"/>
      <c r="J10" s="198"/>
      <c r="K10" s="198"/>
      <c r="L10" s="198"/>
      <c r="M10" s="198"/>
      <c r="N10" s="198"/>
      <c r="O10" s="198"/>
      <c r="P10" s="198"/>
      <c r="Q10" s="198"/>
      <c r="R10" s="198"/>
      <c r="S10" s="198"/>
      <c r="T10" s="198"/>
      <c r="U10" s="198"/>
      <c r="V10" s="198"/>
      <c r="W10" s="198"/>
      <c r="X10" s="198"/>
      <c r="Y10" s="198"/>
      <c r="Z10" s="198"/>
    </row>
    <row r="11" spans="1:26" ht="33.75" customHeight="1">
      <c r="A11" s="224">
        <v>1.3</v>
      </c>
      <c r="B11" s="222" t="s">
        <v>666</v>
      </c>
      <c r="C11" s="243">
        <f>Bieu1!H7*10*980*21%</f>
        <v>3381294</v>
      </c>
      <c r="D11" s="227"/>
      <c r="E11" s="198"/>
      <c r="F11" s="187" t="s">
        <v>667</v>
      </c>
      <c r="G11" s="198"/>
      <c r="H11" s="198"/>
      <c r="I11" s="198"/>
      <c r="J11" s="198"/>
      <c r="K11" s="198"/>
      <c r="L11" s="198"/>
      <c r="M11" s="198"/>
      <c r="N11" s="198"/>
      <c r="O11" s="198"/>
      <c r="P11" s="198"/>
      <c r="Q11" s="198"/>
      <c r="R11" s="198"/>
      <c r="S11" s="198"/>
      <c r="T11" s="198"/>
      <c r="U11" s="198"/>
      <c r="V11" s="198"/>
      <c r="W11" s="198"/>
      <c r="X11" s="198"/>
      <c r="Y11" s="198"/>
      <c r="Z11" s="198"/>
    </row>
    <row r="12" spans="1:26" ht="48" customHeight="1">
      <c r="A12" s="224">
        <v>1.4</v>
      </c>
      <c r="B12" s="222" t="s">
        <v>668</v>
      </c>
      <c r="C12" s="222"/>
      <c r="D12" s="245" t="s">
        <v>669</v>
      </c>
      <c r="E12" s="198"/>
      <c r="F12" s="187"/>
      <c r="G12" s="198"/>
      <c r="H12" s="198"/>
      <c r="I12" s="198"/>
      <c r="J12" s="198"/>
      <c r="K12" s="198"/>
      <c r="L12" s="198"/>
      <c r="M12" s="198"/>
      <c r="N12" s="198"/>
      <c r="O12" s="198"/>
      <c r="P12" s="198"/>
      <c r="Q12" s="198"/>
      <c r="R12" s="198"/>
      <c r="S12" s="198"/>
      <c r="T12" s="198"/>
      <c r="U12" s="198"/>
      <c r="V12" s="198"/>
      <c r="W12" s="198"/>
      <c r="X12" s="198"/>
      <c r="Y12" s="198"/>
      <c r="Z12" s="198"/>
    </row>
    <row r="13" spans="1:26" ht="31.5" customHeight="1">
      <c r="A13" s="224">
        <v>1.5</v>
      </c>
      <c r="B13" s="222" t="s">
        <v>670</v>
      </c>
      <c r="C13" s="222"/>
      <c r="D13" s="227"/>
      <c r="E13" s="198"/>
      <c r="F13" s="187"/>
      <c r="G13" s="198"/>
      <c r="H13" s="198"/>
      <c r="I13" s="198"/>
      <c r="J13" s="198"/>
      <c r="K13" s="198"/>
      <c r="L13" s="198"/>
      <c r="M13" s="198"/>
      <c r="N13" s="198"/>
      <c r="O13" s="198"/>
      <c r="P13" s="198"/>
      <c r="Q13" s="198"/>
      <c r="R13" s="198"/>
      <c r="S13" s="198"/>
      <c r="T13" s="198"/>
      <c r="U13" s="198"/>
      <c r="V13" s="198"/>
      <c r="W13" s="198"/>
      <c r="X13" s="198"/>
      <c r="Y13" s="198"/>
      <c r="Z13" s="198"/>
    </row>
    <row r="14" spans="1:26" ht="38.25" customHeight="1">
      <c r="A14" s="224">
        <v>1.6</v>
      </c>
      <c r="B14" s="222" t="s">
        <v>671</v>
      </c>
      <c r="C14" s="185">
        <v>60000</v>
      </c>
      <c r="D14" s="245" t="s">
        <v>672</v>
      </c>
      <c r="E14" s="198"/>
      <c r="F14" s="187" t="s">
        <v>673</v>
      </c>
      <c r="G14" s="198"/>
      <c r="H14" s="198"/>
      <c r="I14" s="198"/>
      <c r="J14" s="198"/>
      <c r="K14" s="198"/>
      <c r="L14" s="198"/>
      <c r="M14" s="198"/>
      <c r="N14" s="198"/>
      <c r="O14" s="198"/>
      <c r="P14" s="198"/>
      <c r="Q14" s="198"/>
      <c r="R14" s="198"/>
      <c r="S14" s="198"/>
      <c r="T14" s="198"/>
      <c r="U14" s="198"/>
      <c r="V14" s="198"/>
      <c r="W14" s="198"/>
      <c r="X14" s="198"/>
      <c r="Y14" s="198"/>
      <c r="Z14" s="198"/>
    </row>
    <row r="15" spans="1:26" ht="42" customHeight="1">
      <c r="A15" s="224">
        <v>1.7</v>
      </c>
      <c r="B15" s="222" t="s">
        <v>674</v>
      </c>
      <c r="C15" s="334">
        <f>+'Bieu 8'!F19*40%</f>
        <v>10304000</v>
      </c>
      <c r="D15" s="754" t="s">
        <v>675</v>
      </c>
      <c r="E15" s="198"/>
      <c r="F15" s="187">
        <f>200*136</f>
        <v>27200</v>
      </c>
      <c r="G15" s="198"/>
      <c r="H15" s="198"/>
      <c r="I15" s="198"/>
      <c r="J15" s="198"/>
      <c r="K15" s="198"/>
      <c r="L15" s="198"/>
      <c r="M15" s="198"/>
      <c r="N15" s="198"/>
      <c r="O15" s="198"/>
      <c r="P15" s="198"/>
      <c r="Q15" s="198"/>
      <c r="R15" s="198"/>
      <c r="S15" s="198"/>
      <c r="T15" s="198"/>
      <c r="U15" s="198"/>
      <c r="V15" s="198"/>
      <c r="W15" s="198"/>
      <c r="X15" s="198"/>
      <c r="Y15" s="198"/>
      <c r="Z15" s="198"/>
    </row>
    <row r="16" spans="1:26" ht="16.5" customHeight="1">
      <c r="A16" s="218">
        <v>2</v>
      </c>
      <c r="B16" s="219" t="s">
        <v>676</v>
      </c>
      <c r="C16" s="240">
        <f>SUM(C17:C26)</f>
        <v>898090.39999999991</v>
      </c>
      <c r="D16" s="227"/>
      <c r="E16" s="198"/>
      <c r="F16" s="187"/>
      <c r="G16" s="198"/>
      <c r="H16" s="198"/>
      <c r="I16" s="198"/>
      <c r="J16" s="198"/>
      <c r="K16" s="198"/>
      <c r="L16" s="198"/>
      <c r="M16" s="198"/>
      <c r="N16" s="198"/>
      <c r="O16" s="198"/>
      <c r="P16" s="198"/>
      <c r="Q16" s="198"/>
      <c r="R16" s="198"/>
      <c r="S16" s="198"/>
      <c r="T16" s="198"/>
      <c r="U16" s="198"/>
      <c r="V16" s="198"/>
      <c r="W16" s="198"/>
      <c r="X16" s="198"/>
      <c r="Y16" s="198"/>
      <c r="Z16" s="198"/>
    </row>
    <row r="17" spans="1:26" ht="16.5" customHeight="1">
      <c r="A17" s="224" t="s">
        <v>677</v>
      </c>
      <c r="B17" s="225" t="s">
        <v>678</v>
      </c>
      <c r="C17" s="185">
        <f>Bieu5!E8+Bieu5!E6</f>
        <v>24800</v>
      </c>
      <c r="D17" s="227" t="s">
        <v>679</v>
      </c>
      <c r="E17" s="198"/>
      <c r="F17" s="187" t="s">
        <v>680</v>
      </c>
      <c r="G17" s="198"/>
      <c r="H17" s="198"/>
      <c r="I17" s="198"/>
      <c r="J17" s="198"/>
      <c r="K17" s="198"/>
      <c r="L17" s="198"/>
      <c r="M17" s="198"/>
      <c r="N17" s="198"/>
      <c r="O17" s="198"/>
      <c r="P17" s="198"/>
      <c r="Q17" s="198"/>
      <c r="R17" s="198"/>
      <c r="S17" s="198"/>
      <c r="T17" s="198"/>
      <c r="U17" s="198"/>
      <c r="V17" s="198"/>
      <c r="W17" s="198"/>
      <c r="X17" s="198"/>
      <c r="Y17" s="198"/>
      <c r="Z17" s="198"/>
    </row>
    <row r="18" spans="1:26" ht="16.5" customHeight="1">
      <c r="A18" s="246" t="s">
        <v>681</v>
      </c>
      <c r="B18" s="225" t="s">
        <v>682</v>
      </c>
      <c r="C18" s="185">
        <f>750*12</f>
        <v>9000</v>
      </c>
      <c r="D18" s="344" t="s">
        <v>683</v>
      </c>
      <c r="E18" s="198"/>
      <c r="F18" s="187" t="s">
        <v>684</v>
      </c>
      <c r="G18" s="198"/>
      <c r="H18" s="198"/>
      <c r="I18" s="198"/>
      <c r="J18" s="198"/>
      <c r="K18" s="198"/>
      <c r="L18" s="198"/>
      <c r="M18" s="198"/>
      <c r="N18" s="198"/>
      <c r="O18" s="198"/>
      <c r="P18" s="198"/>
      <c r="Q18" s="198"/>
      <c r="R18" s="198"/>
      <c r="S18" s="198"/>
      <c r="T18" s="198"/>
      <c r="U18" s="198"/>
      <c r="V18" s="198"/>
      <c r="W18" s="198"/>
      <c r="X18" s="198"/>
      <c r="Y18" s="198"/>
      <c r="Z18" s="198"/>
    </row>
    <row r="19" spans="1:26" ht="16.5" customHeight="1">
      <c r="A19" s="224" t="s">
        <v>685</v>
      </c>
      <c r="B19" s="225" t="s">
        <v>686</v>
      </c>
      <c r="C19" s="185">
        <f>+Bieu4!H7</f>
        <v>654590.39999999991</v>
      </c>
      <c r="D19" s="344" t="s">
        <v>687</v>
      </c>
      <c r="E19" s="198"/>
      <c r="F19" s="187"/>
      <c r="G19" s="198"/>
      <c r="H19" s="198"/>
      <c r="I19" s="198"/>
      <c r="J19" s="198"/>
      <c r="K19" s="198"/>
      <c r="L19" s="198"/>
      <c r="M19" s="198"/>
      <c r="N19" s="198"/>
      <c r="O19" s="198"/>
      <c r="P19" s="198"/>
      <c r="Q19" s="198"/>
      <c r="R19" s="198"/>
      <c r="S19" s="198"/>
      <c r="T19" s="198"/>
      <c r="U19" s="198"/>
      <c r="V19" s="198"/>
      <c r="W19" s="198"/>
      <c r="X19" s="198"/>
      <c r="Y19" s="198"/>
      <c r="Z19" s="198"/>
    </row>
    <row r="20" spans="1:26" ht="75.75" customHeight="1">
      <c r="A20" s="246" t="s">
        <v>688</v>
      </c>
      <c r="B20" s="225" t="s">
        <v>689</v>
      </c>
      <c r="C20" s="185">
        <f>2*2*800+6*1.5*800+41*800</f>
        <v>43200</v>
      </c>
      <c r="D20" s="344" t="s">
        <v>690</v>
      </c>
      <c r="E20" s="589"/>
      <c r="F20" s="187"/>
      <c r="G20" s="198"/>
      <c r="H20" s="198"/>
      <c r="I20" s="198"/>
      <c r="J20" s="198"/>
      <c r="K20" s="198"/>
      <c r="L20" s="198"/>
      <c r="M20" s="198"/>
      <c r="N20" s="198"/>
      <c r="O20" s="198"/>
      <c r="P20" s="198"/>
      <c r="Q20" s="198"/>
      <c r="R20" s="198"/>
      <c r="S20" s="198"/>
      <c r="T20" s="198"/>
      <c r="U20" s="198"/>
      <c r="V20" s="198"/>
      <c r="W20" s="198"/>
      <c r="X20" s="198"/>
      <c r="Y20" s="198"/>
      <c r="Z20" s="198"/>
    </row>
    <row r="21" spans="1:26" ht="16.5" customHeight="1">
      <c r="A21" s="224" t="s">
        <v>691</v>
      </c>
      <c r="B21" s="225" t="s">
        <v>692</v>
      </c>
      <c r="C21" s="333">
        <f>+'Bieu2 (2020-2021)'!K500*115</f>
        <v>0</v>
      </c>
      <c r="D21" s="344" t="s">
        <v>630</v>
      </c>
      <c r="E21" s="198"/>
      <c r="F21" s="187"/>
      <c r="G21" s="198"/>
      <c r="H21" s="198"/>
      <c r="I21" s="198"/>
      <c r="J21" s="198"/>
      <c r="K21" s="198"/>
      <c r="L21" s="198"/>
      <c r="M21" s="198"/>
      <c r="N21" s="198"/>
      <c r="O21" s="198"/>
      <c r="P21" s="198"/>
      <c r="Q21" s="198"/>
      <c r="R21" s="198"/>
      <c r="S21" s="198"/>
      <c r="T21" s="198"/>
      <c r="U21" s="198"/>
      <c r="V21" s="198"/>
      <c r="W21" s="198"/>
      <c r="X21" s="198"/>
      <c r="Y21" s="198"/>
      <c r="Z21" s="198"/>
    </row>
    <row r="22" spans="1:26" ht="16.5" customHeight="1">
      <c r="A22" s="246" t="s">
        <v>693</v>
      </c>
      <c r="B22" s="225" t="s">
        <v>694</v>
      </c>
      <c r="C22" s="333"/>
      <c r="D22" s="344"/>
      <c r="E22" s="198"/>
      <c r="F22" s="187"/>
      <c r="G22" s="198"/>
      <c r="H22" s="198"/>
      <c r="I22" s="198"/>
      <c r="J22" s="198"/>
      <c r="K22" s="198"/>
      <c r="L22" s="198"/>
      <c r="M22" s="198"/>
      <c r="N22" s="198"/>
      <c r="O22" s="198"/>
      <c r="P22" s="198"/>
      <c r="Q22" s="198"/>
      <c r="R22" s="198"/>
      <c r="S22" s="198"/>
      <c r="T22" s="198"/>
      <c r="U22" s="198"/>
      <c r="V22" s="198"/>
      <c r="W22" s="198"/>
      <c r="X22" s="198"/>
      <c r="Y22" s="198"/>
      <c r="Z22" s="198"/>
    </row>
    <row r="23" spans="1:26" ht="16.5" customHeight="1">
      <c r="A23" s="224" t="s">
        <v>695</v>
      </c>
      <c r="B23" s="333" t="s">
        <v>696</v>
      </c>
      <c r="C23" s="334">
        <f>Bieu5!E11</f>
        <v>71500</v>
      </c>
      <c r="D23" s="227" t="s">
        <v>679</v>
      </c>
      <c r="E23" s="198"/>
      <c r="F23" s="187"/>
      <c r="G23" s="198"/>
      <c r="H23" s="198"/>
      <c r="I23" s="198"/>
      <c r="J23" s="198"/>
      <c r="K23" s="198"/>
      <c r="L23" s="198"/>
      <c r="M23" s="198"/>
      <c r="N23" s="198"/>
      <c r="O23" s="198"/>
      <c r="P23" s="198"/>
      <c r="Q23" s="198"/>
      <c r="R23" s="198"/>
      <c r="S23" s="198"/>
      <c r="T23" s="198"/>
      <c r="U23" s="198"/>
      <c r="V23" s="198"/>
      <c r="W23" s="198"/>
      <c r="X23" s="198"/>
      <c r="Y23" s="198"/>
      <c r="Z23" s="198"/>
    </row>
    <row r="24" spans="1:26" ht="48" customHeight="1">
      <c r="A24" s="246" t="s">
        <v>697</v>
      </c>
      <c r="B24" s="348" t="s">
        <v>698</v>
      </c>
      <c r="C24" s="334"/>
      <c r="D24" s="344" t="s">
        <v>687</v>
      </c>
      <c r="E24" s="589"/>
      <c r="F24" s="187"/>
      <c r="G24" s="198"/>
      <c r="H24" s="198"/>
      <c r="I24" s="198"/>
      <c r="J24" s="198"/>
      <c r="K24" s="198"/>
      <c r="L24" s="198"/>
      <c r="M24" s="198"/>
      <c r="N24" s="198"/>
      <c r="O24" s="198"/>
      <c r="P24" s="198"/>
      <c r="Q24" s="198"/>
      <c r="R24" s="198"/>
      <c r="S24" s="198"/>
      <c r="T24" s="198"/>
      <c r="U24" s="198"/>
      <c r="V24" s="198"/>
      <c r="W24" s="198"/>
      <c r="X24" s="198"/>
      <c r="Y24" s="198"/>
      <c r="Z24" s="198"/>
    </row>
    <row r="25" spans="1:26" ht="18" customHeight="1">
      <c r="A25" s="246">
        <v>2.9</v>
      </c>
      <c r="B25" s="348" t="s">
        <v>699</v>
      </c>
      <c r="C25" s="334">
        <f>'Bieu 7 NCKH'!D21</f>
        <v>95000</v>
      </c>
      <c r="D25" s="344"/>
      <c r="E25" s="198"/>
      <c r="F25" s="187" t="s">
        <v>700</v>
      </c>
      <c r="G25" s="198"/>
      <c r="H25" s="198"/>
      <c r="I25" s="198"/>
      <c r="J25" s="198"/>
      <c r="K25" s="198"/>
      <c r="L25" s="198"/>
      <c r="M25" s="198"/>
      <c r="N25" s="198"/>
      <c r="O25" s="198"/>
      <c r="P25" s="198"/>
      <c r="Q25" s="198"/>
      <c r="R25" s="198"/>
      <c r="S25" s="198"/>
      <c r="T25" s="198"/>
      <c r="U25" s="198"/>
      <c r="V25" s="198"/>
      <c r="W25" s="198"/>
      <c r="X25" s="198"/>
      <c r="Y25" s="198"/>
      <c r="Z25" s="198"/>
    </row>
    <row r="26" spans="1:26" ht="15.75">
      <c r="A26" s="246" t="s">
        <v>701</v>
      </c>
      <c r="B26" s="348" t="s">
        <v>702</v>
      </c>
      <c r="C26" s="333"/>
      <c r="D26" s="344"/>
      <c r="E26" s="198"/>
      <c r="F26" s="187"/>
      <c r="G26" s="198"/>
      <c r="H26" s="198"/>
      <c r="I26" s="198"/>
      <c r="J26" s="198"/>
      <c r="K26" s="198"/>
      <c r="L26" s="198"/>
      <c r="M26" s="198"/>
      <c r="N26" s="198"/>
      <c r="O26" s="198"/>
      <c r="P26" s="198"/>
      <c r="Q26" s="198"/>
      <c r="R26" s="198"/>
      <c r="S26" s="198"/>
      <c r="T26" s="198"/>
      <c r="U26" s="198"/>
      <c r="V26" s="198"/>
      <c r="W26" s="198"/>
      <c r="X26" s="198"/>
      <c r="Y26" s="198"/>
      <c r="Z26" s="198"/>
    </row>
    <row r="27" spans="1:26" ht="16.5" customHeight="1">
      <c r="A27" s="218">
        <v>3</v>
      </c>
      <c r="B27" s="755" t="s">
        <v>703</v>
      </c>
      <c r="C27" s="756">
        <f>SUM(C28:C30)</f>
        <v>3036763</v>
      </c>
      <c r="D27" s="227" t="s">
        <v>679</v>
      </c>
      <c r="E27" s="198"/>
      <c r="F27" s="187"/>
      <c r="G27" s="198"/>
      <c r="H27" s="198"/>
      <c r="I27" s="198"/>
      <c r="J27" s="198"/>
      <c r="K27" s="198"/>
      <c r="L27" s="198"/>
      <c r="M27" s="198"/>
      <c r="N27" s="198"/>
      <c r="O27" s="198"/>
      <c r="P27" s="198"/>
      <c r="Q27" s="198"/>
      <c r="R27" s="198"/>
      <c r="S27" s="198"/>
      <c r="T27" s="198"/>
      <c r="U27" s="198"/>
      <c r="V27" s="198"/>
      <c r="W27" s="198"/>
      <c r="X27" s="198"/>
      <c r="Y27" s="198"/>
      <c r="Z27" s="198"/>
    </row>
    <row r="28" spans="1:26" ht="16.5" customHeight="1">
      <c r="A28" s="332">
        <v>3.1</v>
      </c>
      <c r="B28" s="348" t="s">
        <v>704</v>
      </c>
      <c r="C28" s="334">
        <f>Bieu5!E11+Bieu5!E6</f>
        <v>71500</v>
      </c>
      <c r="D28" s="344"/>
      <c r="E28" s="198"/>
      <c r="F28" s="187"/>
      <c r="G28" s="198"/>
      <c r="H28" s="198"/>
      <c r="I28" s="198"/>
      <c r="J28" s="198"/>
      <c r="K28" s="198"/>
      <c r="L28" s="198"/>
      <c r="M28" s="198"/>
      <c r="N28" s="198"/>
      <c r="O28" s="198"/>
      <c r="P28" s="198"/>
      <c r="Q28" s="198"/>
      <c r="R28" s="198"/>
      <c r="S28" s="198"/>
      <c r="T28" s="198"/>
      <c r="U28" s="198"/>
      <c r="V28" s="198"/>
      <c r="W28" s="198"/>
      <c r="X28" s="198"/>
      <c r="Y28" s="198"/>
      <c r="Z28" s="198"/>
    </row>
    <row r="29" spans="1:26" ht="16.5" customHeight="1">
      <c r="A29" s="332">
        <v>3.2</v>
      </c>
      <c r="B29" s="348" t="s">
        <v>472</v>
      </c>
      <c r="C29" s="334">
        <v>0</v>
      </c>
      <c r="D29" s="344"/>
      <c r="E29" s="198"/>
      <c r="F29" s="187"/>
      <c r="G29" s="198"/>
      <c r="H29" s="198"/>
      <c r="I29" s="198"/>
      <c r="J29" s="198"/>
      <c r="K29" s="198"/>
      <c r="L29" s="198"/>
      <c r="M29" s="198"/>
      <c r="N29" s="198"/>
      <c r="O29" s="198"/>
      <c r="P29" s="198"/>
      <c r="Q29" s="198"/>
      <c r="R29" s="198"/>
      <c r="S29" s="198"/>
      <c r="T29" s="198"/>
      <c r="U29" s="198"/>
      <c r="V29" s="198"/>
      <c r="W29" s="198"/>
      <c r="X29" s="198"/>
      <c r="Y29" s="198"/>
      <c r="Z29" s="198"/>
    </row>
    <row r="30" spans="1:26" ht="16.5" customHeight="1">
      <c r="A30" s="332">
        <v>3.3</v>
      </c>
      <c r="B30" s="348" t="s">
        <v>705</v>
      </c>
      <c r="C30" s="334">
        <f>'Bieu 9'!E7*10%</f>
        <v>2965263</v>
      </c>
      <c r="D30" s="344"/>
      <c r="E30" s="198"/>
      <c r="F30" s="187" t="s">
        <v>706</v>
      </c>
      <c r="G30" s="198"/>
      <c r="H30" s="198"/>
      <c r="I30" s="198"/>
      <c r="J30" s="198"/>
      <c r="K30" s="198"/>
      <c r="L30" s="198"/>
      <c r="M30" s="198"/>
      <c r="N30" s="198"/>
      <c r="O30" s="198"/>
      <c r="P30" s="198"/>
      <c r="Q30" s="198"/>
      <c r="R30" s="198"/>
      <c r="S30" s="198"/>
      <c r="T30" s="198"/>
      <c r="U30" s="198"/>
      <c r="V30" s="198"/>
      <c r="W30" s="198"/>
      <c r="X30" s="198"/>
      <c r="Y30" s="198"/>
      <c r="Z30" s="198"/>
    </row>
    <row r="31" spans="1:26" ht="16.5" customHeight="1">
      <c r="A31" s="757">
        <v>4</v>
      </c>
      <c r="B31" s="755" t="s">
        <v>702</v>
      </c>
      <c r="C31" s="756">
        <f>SUM(C32:C33)</f>
        <v>10304000</v>
      </c>
      <c r="D31" s="344"/>
      <c r="E31" s="198"/>
      <c r="F31" s="187"/>
      <c r="G31" s="198"/>
      <c r="H31" s="198"/>
      <c r="I31" s="198"/>
      <c r="J31" s="198"/>
      <c r="K31" s="198"/>
      <c r="L31" s="198"/>
      <c r="M31" s="198"/>
      <c r="N31" s="198"/>
      <c r="O31" s="198"/>
      <c r="P31" s="198"/>
      <c r="Q31" s="198"/>
      <c r="R31" s="198"/>
      <c r="S31" s="198"/>
      <c r="T31" s="198"/>
      <c r="U31" s="198"/>
      <c r="V31" s="198"/>
      <c r="W31" s="198"/>
      <c r="X31" s="198"/>
      <c r="Y31" s="198"/>
      <c r="Z31" s="198"/>
    </row>
    <row r="32" spans="1:26" ht="21.75" customHeight="1">
      <c r="A32" s="332">
        <v>4.0999999999999996</v>
      </c>
      <c r="B32" s="333" t="s">
        <v>707</v>
      </c>
      <c r="C32" s="756"/>
      <c r="D32" s="344"/>
      <c r="E32" s="198"/>
      <c r="F32" s="187"/>
      <c r="G32" s="198"/>
      <c r="H32" s="198"/>
      <c r="I32" s="198"/>
      <c r="J32" s="198"/>
      <c r="K32" s="198"/>
      <c r="L32" s="198"/>
      <c r="M32" s="198"/>
      <c r="N32" s="198"/>
      <c r="O32" s="198"/>
      <c r="P32" s="198"/>
      <c r="Q32" s="198"/>
      <c r="R32" s="198"/>
      <c r="S32" s="198"/>
      <c r="T32" s="198"/>
      <c r="U32" s="198"/>
      <c r="V32" s="198"/>
      <c r="W32" s="198"/>
      <c r="X32" s="198"/>
      <c r="Y32" s="198"/>
      <c r="Z32" s="198"/>
    </row>
    <row r="33" spans="1:26" ht="39" customHeight="1">
      <c r="A33" s="332">
        <v>4.2</v>
      </c>
      <c r="B33" s="333" t="s">
        <v>708</v>
      </c>
      <c r="C33" s="334">
        <f>+'Bieu 8'!F19*40%</f>
        <v>10304000</v>
      </c>
      <c r="D33" s="754" t="s">
        <v>675</v>
      </c>
      <c r="E33" s="198"/>
      <c r="F33" s="187"/>
      <c r="G33" s="198"/>
      <c r="H33" s="198"/>
      <c r="I33" s="198"/>
      <c r="J33" s="198"/>
      <c r="K33" s="198"/>
      <c r="L33" s="198"/>
      <c r="M33" s="198"/>
      <c r="N33" s="198"/>
      <c r="O33" s="198"/>
      <c r="P33" s="198"/>
      <c r="Q33" s="198"/>
      <c r="R33" s="198"/>
      <c r="S33" s="198"/>
      <c r="T33" s="198"/>
      <c r="U33" s="198"/>
      <c r="V33" s="198"/>
      <c r="W33" s="198"/>
      <c r="X33" s="198"/>
      <c r="Y33" s="198"/>
      <c r="Z33" s="198"/>
    </row>
    <row r="34" spans="1:26" ht="18.75" customHeight="1">
      <c r="A34" s="232"/>
      <c r="B34" s="247"/>
      <c r="C34" s="233"/>
      <c r="D34" s="236"/>
      <c r="E34" s="198"/>
      <c r="F34" s="187"/>
      <c r="G34" s="198"/>
      <c r="H34" s="198"/>
      <c r="I34" s="198"/>
      <c r="J34" s="198"/>
      <c r="K34" s="198"/>
      <c r="L34" s="198"/>
      <c r="M34" s="198"/>
      <c r="N34" s="198"/>
      <c r="O34" s="198"/>
      <c r="P34" s="198"/>
      <c r="Q34" s="198"/>
      <c r="R34" s="198"/>
      <c r="S34" s="198"/>
      <c r="T34" s="198"/>
      <c r="U34" s="198"/>
      <c r="V34" s="198"/>
      <c r="W34" s="198"/>
      <c r="X34" s="198"/>
      <c r="Y34" s="198"/>
      <c r="Z34" s="198"/>
    </row>
    <row r="35" spans="1:26" ht="18.75" customHeight="1">
      <c r="A35" s="190"/>
      <c r="B35" s="190"/>
      <c r="C35" s="209"/>
      <c r="D35" s="209"/>
      <c r="E35" s="190"/>
      <c r="F35" s="237"/>
      <c r="G35" s="190"/>
      <c r="H35" s="190"/>
      <c r="I35" s="190"/>
      <c r="J35" s="190"/>
      <c r="K35" s="190"/>
      <c r="L35" s="190"/>
      <c r="M35" s="190"/>
      <c r="N35" s="190"/>
      <c r="O35" s="190"/>
      <c r="P35" s="190"/>
      <c r="Q35" s="190"/>
      <c r="R35" s="190"/>
      <c r="S35" s="190"/>
      <c r="T35" s="190"/>
      <c r="U35" s="190"/>
      <c r="V35" s="190"/>
      <c r="W35" s="190"/>
      <c r="X35" s="190"/>
      <c r="Y35" s="190"/>
      <c r="Z35" s="190"/>
    </row>
    <row r="36" spans="1:26" ht="18" customHeight="1">
      <c r="A36" s="190"/>
      <c r="B36" s="190"/>
      <c r="C36" s="698" t="s">
        <v>709</v>
      </c>
      <c r="D36" s="684"/>
      <c r="E36" s="248"/>
      <c r="F36" s="237"/>
      <c r="G36" s="190"/>
      <c r="H36" s="190"/>
      <c r="I36" s="190"/>
      <c r="J36" s="190"/>
      <c r="K36" s="190"/>
      <c r="L36" s="190"/>
      <c r="M36" s="190"/>
      <c r="N36" s="190"/>
      <c r="O36" s="190"/>
      <c r="P36" s="190"/>
      <c r="Q36" s="190"/>
      <c r="R36" s="190"/>
      <c r="S36" s="190"/>
      <c r="T36" s="190"/>
      <c r="U36" s="190"/>
      <c r="V36" s="190"/>
      <c r="W36" s="190"/>
      <c r="X36" s="190"/>
      <c r="Y36" s="190"/>
      <c r="Z36" s="190"/>
    </row>
    <row r="37" spans="1:26" ht="18" customHeight="1">
      <c r="A37" s="190"/>
      <c r="B37" s="190"/>
      <c r="C37" s="625" t="s">
        <v>78</v>
      </c>
      <c r="D37" s="707"/>
      <c r="E37" s="184"/>
      <c r="F37" s="237"/>
      <c r="G37" s="190"/>
      <c r="H37" s="190"/>
      <c r="I37" s="190"/>
      <c r="J37" s="190"/>
      <c r="K37" s="190"/>
      <c r="L37" s="190"/>
      <c r="M37" s="190"/>
      <c r="N37" s="190"/>
      <c r="O37" s="190"/>
      <c r="P37" s="190"/>
      <c r="Q37" s="190"/>
      <c r="R37" s="190"/>
      <c r="S37" s="190"/>
      <c r="T37" s="190"/>
      <c r="U37" s="190"/>
      <c r="V37" s="190"/>
      <c r="W37" s="190"/>
      <c r="X37" s="190"/>
      <c r="Y37" s="190"/>
      <c r="Z37" s="190"/>
    </row>
    <row r="38" spans="1:26" ht="18" customHeight="1">
      <c r="A38" s="190"/>
      <c r="B38" s="190"/>
      <c r="C38" s="3"/>
      <c r="D38" s="3"/>
      <c r="E38" s="184"/>
      <c r="F38" s="237"/>
      <c r="G38" s="190"/>
      <c r="H38" s="190"/>
      <c r="I38" s="190"/>
      <c r="J38" s="190"/>
      <c r="K38" s="190"/>
      <c r="L38" s="190"/>
      <c r="M38" s="190"/>
      <c r="N38" s="190"/>
      <c r="O38" s="190"/>
      <c r="P38" s="190"/>
      <c r="Q38" s="190"/>
      <c r="R38" s="190"/>
      <c r="S38" s="190"/>
      <c r="T38" s="190"/>
      <c r="U38" s="190"/>
      <c r="V38" s="190"/>
      <c r="W38" s="190"/>
      <c r="X38" s="190"/>
      <c r="Y38" s="190"/>
      <c r="Z38" s="190"/>
    </row>
    <row r="39" spans="1:26" ht="18" customHeight="1">
      <c r="A39" s="190"/>
      <c r="B39" s="190"/>
      <c r="C39" s="3"/>
      <c r="D39" s="3"/>
      <c r="E39" s="184"/>
      <c r="F39" s="237"/>
      <c r="G39" s="190"/>
      <c r="H39" s="190"/>
      <c r="I39" s="190"/>
      <c r="J39" s="190"/>
      <c r="K39" s="190"/>
      <c r="L39" s="190"/>
      <c r="M39" s="190"/>
      <c r="N39" s="190"/>
      <c r="O39" s="190"/>
      <c r="P39" s="190"/>
      <c r="Q39" s="190"/>
      <c r="R39" s="190"/>
      <c r="S39" s="190"/>
      <c r="T39" s="190"/>
      <c r="U39" s="190"/>
      <c r="V39" s="190"/>
      <c r="W39" s="190"/>
      <c r="X39" s="190"/>
      <c r="Y39" s="190"/>
      <c r="Z39" s="190"/>
    </row>
    <row r="40" spans="1:26" ht="18" customHeight="1">
      <c r="A40" s="190"/>
      <c r="B40" s="190"/>
      <c r="C40" s="3"/>
      <c r="D40" s="3"/>
      <c r="E40" s="184"/>
      <c r="F40" s="237"/>
      <c r="G40" s="190"/>
      <c r="H40" s="190"/>
      <c r="I40" s="190"/>
      <c r="J40" s="190"/>
      <c r="K40" s="190"/>
      <c r="L40" s="190"/>
      <c r="M40" s="190"/>
      <c r="N40" s="190"/>
      <c r="O40" s="190"/>
      <c r="P40" s="190"/>
      <c r="Q40" s="190"/>
      <c r="R40" s="190"/>
      <c r="S40" s="190"/>
      <c r="T40" s="190"/>
      <c r="U40" s="190"/>
      <c r="V40" s="190"/>
      <c r="W40" s="190"/>
      <c r="X40" s="190"/>
      <c r="Y40" s="190"/>
      <c r="Z40" s="190"/>
    </row>
    <row r="41" spans="1:26" ht="18" customHeight="1">
      <c r="A41" s="190"/>
      <c r="B41" s="190"/>
      <c r="C41" s="3"/>
      <c r="D41" s="3"/>
      <c r="E41" s="184"/>
      <c r="F41" s="237"/>
      <c r="G41" s="190"/>
      <c r="H41" s="190"/>
      <c r="I41" s="190"/>
      <c r="J41" s="190"/>
      <c r="K41" s="190"/>
      <c r="L41" s="190"/>
      <c r="M41" s="190"/>
      <c r="N41" s="190"/>
      <c r="O41" s="190"/>
      <c r="P41" s="190"/>
      <c r="Q41" s="190"/>
      <c r="R41" s="190"/>
      <c r="S41" s="190"/>
      <c r="T41" s="190"/>
      <c r="U41" s="190"/>
      <c r="V41" s="190"/>
      <c r="W41" s="190"/>
      <c r="X41" s="190"/>
      <c r="Y41" s="190"/>
      <c r="Z41" s="190"/>
    </row>
    <row r="42" spans="1:26" ht="24.75" customHeight="1">
      <c r="A42" s="190"/>
      <c r="B42" s="190"/>
      <c r="C42" s="676" t="s">
        <v>710</v>
      </c>
      <c r="D42" s="707"/>
      <c r="E42" s="184"/>
      <c r="F42" s="237"/>
      <c r="G42" s="190"/>
      <c r="H42" s="190"/>
      <c r="I42" s="190"/>
      <c r="J42" s="190"/>
      <c r="K42" s="190"/>
      <c r="L42" s="190"/>
      <c r="M42" s="190"/>
      <c r="N42" s="190"/>
      <c r="O42" s="190"/>
      <c r="P42" s="190"/>
      <c r="Q42" s="190"/>
      <c r="R42" s="190"/>
      <c r="S42" s="190"/>
      <c r="T42" s="190"/>
      <c r="U42" s="190"/>
      <c r="V42" s="190"/>
      <c r="W42" s="190"/>
      <c r="X42" s="190"/>
      <c r="Y42" s="190"/>
      <c r="Z42" s="190"/>
    </row>
    <row r="43" spans="1:26" ht="48" customHeight="1">
      <c r="A43" s="697" t="s">
        <v>711</v>
      </c>
      <c r="B43" s="697"/>
      <c r="C43" s="697"/>
      <c r="D43" s="697"/>
      <c r="E43" s="190"/>
      <c r="F43" s="237"/>
      <c r="G43" s="190"/>
      <c r="H43" s="190"/>
      <c r="I43" s="190"/>
      <c r="J43" s="190"/>
      <c r="K43" s="190"/>
      <c r="L43" s="190"/>
      <c r="M43" s="190"/>
      <c r="N43" s="190"/>
      <c r="O43" s="190"/>
      <c r="P43" s="190"/>
      <c r="Q43" s="190"/>
      <c r="R43" s="190"/>
      <c r="S43" s="190"/>
      <c r="T43" s="190"/>
      <c r="U43" s="190"/>
      <c r="V43" s="190"/>
      <c r="W43" s="190"/>
      <c r="X43" s="190"/>
      <c r="Y43" s="190"/>
      <c r="Z43" s="190"/>
    </row>
    <row r="44" spans="1:26" ht="18" customHeight="1">
      <c r="A44" s="190"/>
      <c r="B44" s="190"/>
      <c r="C44" s="190"/>
      <c r="D44" s="190"/>
      <c r="E44" s="190"/>
      <c r="F44" s="237"/>
      <c r="G44" s="190"/>
      <c r="H44" s="190"/>
      <c r="I44" s="190"/>
      <c r="J44" s="190"/>
      <c r="K44" s="190"/>
      <c r="L44" s="190"/>
      <c r="M44" s="190"/>
      <c r="N44" s="190"/>
      <c r="O44" s="190"/>
      <c r="P44" s="190"/>
      <c r="Q44" s="190"/>
      <c r="R44" s="190"/>
      <c r="S44" s="190"/>
      <c r="T44" s="190"/>
      <c r="U44" s="190"/>
      <c r="V44" s="190"/>
      <c r="W44" s="190"/>
      <c r="X44" s="190"/>
      <c r="Y44" s="190"/>
      <c r="Z44" s="190"/>
    </row>
    <row r="45" spans="1:26" ht="18" customHeight="1">
      <c r="A45" s="190"/>
      <c r="B45" s="190"/>
      <c r="C45" s="190"/>
      <c r="D45" s="190"/>
      <c r="E45" s="190"/>
      <c r="F45" s="237"/>
      <c r="G45" s="190"/>
      <c r="H45" s="190"/>
      <c r="I45" s="190"/>
      <c r="J45" s="190"/>
      <c r="K45" s="190"/>
      <c r="L45" s="190"/>
      <c r="M45" s="190"/>
      <c r="N45" s="190"/>
      <c r="O45" s="190"/>
      <c r="P45" s="190"/>
      <c r="Q45" s="190"/>
      <c r="R45" s="190"/>
      <c r="S45" s="190"/>
      <c r="T45" s="190"/>
      <c r="U45" s="190"/>
      <c r="V45" s="190"/>
      <c r="W45" s="190"/>
      <c r="X45" s="190"/>
      <c r="Y45" s="190"/>
      <c r="Z45" s="190"/>
    </row>
    <row r="46" spans="1:26" ht="18" customHeight="1">
      <c r="A46" s="190"/>
      <c r="B46" s="190"/>
      <c r="C46" s="190"/>
      <c r="D46" s="190"/>
      <c r="E46" s="190"/>
      <c r="F46" s="237"/>
      <c r="G46" s="190"/>
      <c r="H46" s="190"/>
      <c r="I46" s="190"/>
      <c r="J46" s="190"/>
      <c r="K46" s="190"/>
      <c r="L46" s="190"/>
      <c r="M46" s="190"/>
      <c r="N46" s="190"/>
      <c r="O46" s="190"/>
      <c r="P46" s="190"/>
      <c r="Q46" s="190"/>
      <c r="R46" s="190"/>
      <c r="S46" s="190"/>
      <c r="T46" s="190"/>
      <c r="U46" s="190"/>
      <c r="V46" s="190"/>
      <c r="W46" s="190"/>
      <c r="X46" s="190"/>
      <c r="Y46" s="190"/>
      <c r="Z46" s="190"/>
    </row>
    <row r="47" spans="1:26" ht="18" customHeight="1">
      <c r="A47" s="190"/>
      <c r="B47" s="190"/>
      <c r="C47" s="190"/>
      <c r="D47" s="190"/>
      <c r="E47" s="190"/>
      <c r="F47" s="237"/>
      <c r="G47" s="190"/>
      <c r="H47" s="190"/>
      <c r="I47" s="190"/>
      <c r="J47" s="190"/>
      <c r="K47" s="190"/>
      <c r="L47" s="190"/>
      <c r="M47" s="190"/>
      <c r="N47" s="190"/>
      <c r="O47" s="190"/>
      <c r="P47" s="190"/>
      <c r="Q47" s="190"/>
      <c r="R47" s="190"/>
      <c r="S47" s="190"/>
      <c r="T47" s="190"/>
      <c r="U47" s="190"/>
      <c r="V47" s="190"/>
      <c r="W47" s="190"/>
      <c r="X47" s="190"/>
      <c r="Y47" s="190"/>
      <c r="Z47" s="190"/>
    </row>
    <row r="48" spans="1:26" ht="18" customHeight="1">
      <c r="A48" s="190"/>
      <c r="B48" s="190"/>
      <c r="C48" s="190"/>
      <c r="D48" s="190"/>
      <c r="E48" s="190"/>
      <c r="F48" s="237"/>
      <c r="G48" s="190"/>
      <c r="H48" s="190"/>
      <c r="I48" s="190"/>
      <c r="J48" s="190"/>
      <c r="K48" s="190"/>
      <c r="L48" s="190"/>
      <c r="M48" s="190"/>
      <c r="N48" s="190"/>
      <c r="O48" s="190"/>
      <c r="P48" s="190"/>
      <c r="Q48" s="190"/>
      <c r="R48" s="190"/>
      <c r="S48" s="190"/>
      <c r="T48" s="190"/>
      <c r="U48" s="190"/>
      <c r="V48" s="190"/>
      <c r="W48" s="190"/>
      <c r="X48" s="190"/>
      <c r="Y48" s="190"/>
      <c r="Z48" s="190"/>
    </row>
    <row r="49" spans="1:26" ht="18" customHeight="1">
      <c r="A49" s="190"/>
      <c r="B49" s="190"/>
      <c r="C49" s="190"/>
      <c r="D49" s="190"/>
      <c r="E49" s="190"/>
      <c r="F49" s="237"/>
      <c r="G49" s="190"/>
      <c r="H49" s="190"/>
      <c r="I49" s="190"/>
      <c r="J49" s="190"/>
      <c r="K49" s="190"/>
      <c r="L49" s="190"/>
      <c r="M49" s="190"/>
      <c r="N49" s="190"/>
      <c r="O49" s="190"/>
      <c r="P49" s="190"/>
      <c r="Q49" s="190"/>
      <c r="R49" s="190"/>
      <c r="S49" s="190"/>
      <c r="T49" s="190"/>
      <c r="U49" s="190"/>
      <c r="V49" s="190"/>
      <c r="W49" s="190"/>
      <c r="X49" s="190"/>
      <c r="Y49" s="190"/>
      <c r="Z49" s="190"/>
    </row>
    <row r="50" spans="1:26" ht="18" customHeight="1">
      <c r="A50" s="190"/>
      <c r="B50" s="190"/>
      <c r="C50" s="190"/>
      <c r="D50" s="190"/>
      <c r="E50" s="190"/>
      <c r="F50" s="237"/>
      <c r="G50" s="190"/>
      <c r="H50" s="190"/>
      <c r="I50" s="190"/>
      <c r="J50" s="190"/>
      <c r="K50" s="190"/>
      <c r="L50" s="190"/>
      <c r="M50" s="190"/>
      <c r="N50" s="190"/>
      <c r="O50" s="190"/>
      <c r="P50" s="190"/>
      <c r="Q50" s="190"/>
      <c r="R50" s="190"/>
      <c r="S50" s="190"/>
      <c r="T50" s="190"/>
      <c r="U50" s="190"/>
      <c r="V50" s="190"/>
      <c r="W50" s="190"/>
      <c r="X50" s="190"/>
      <c r="Y50" s="190"/>
      <c r="Z50" s="190"/>
    </row>
    <row r="51" spans="1:26" ht="18" customHeight="1">
      <c r="A51" s="190"/>
      <c r="B51" s="190"/>
      <c r="C51" s="190"/>
      <c r="D51" s="190"/>
      <c r="E51" s="190"/>
      <c r="F51" s="237"/>
      <c r="G51" s="190"/>
      <c r="H51" s="190"/>
      <c r="I51" s="190"/>
      <c r="J51" s="190"/>
      <c r="K51" s="190"/>
      <c r="L51" s="190"/>
      <c r="M51" s="190"/>
      <c r="N51" s="190"/>
      <c r="O51" s="190"/>
      <c r="P51" s="190"/>
      <c r="Q51" s="190"/>
      <c r="R51" s="190"/>
      <c r="S51" s="190"/>
      <c r="T51" s="190"/>
      <c r="U51" s="190"/>
      <c r="V51" s="190"/>
      <c r="W51" s="190"/>
      <c r="X51" s="190"/>
      <c r="Y51" s="190"/>
      <c r="Z51" s="190"/>
    </row>
    <row r="52" spans="1:26" ht="18" customHeight="1">
      <c r="A52" s="190"/>
      <c r="B52" s="190"/>
      <c r="C52" s="190"/>
      <c r="D52" s="190"/>
      <c r="E52" s="190"/>
      <c r="F52" s="237"/>
      <c r="G52" s="190"/>
      <c r="H52" s="190"/>
      <c r="I52" s="190"/>
      <c r="J52" s="190"/>
      <c r="K52" s="190"/>
      <c r="L52" s="190"/>
      <c r="M52" s="190"/>
      <c r="N52" s="190"/>
      <c r="O52" s="190"/>
      <c r="P52" s="190"/>
      <c r="Q52" s="190"/>
      <c r="R52" s="190"/>
      <c r="S52" s="190"/>
      <c r="T52" s="190"/>
      <c r="U52" s="190"/>
      <c r="V52" s="190"/>
      <c r="W52" s="190"/>
      <c r="X52" s="190"/>
      <c r="Y52" s="190"/>
      <c r="Z52" s="190"/>
    </row>
    <row r="53" spans="1:26" ht="18" customHeight="1">
      <c r="A53" s="190"/>
      <c r="B53" s="190"/>
      <c r="C53" s="190"/>
      <c r="D53" s="190"/>
      <c r="E53" s="190"/>
      <c r="F53" s="237"/>
      <c r="G53" s="190"/>
      <c r="H53" s="190"/>
      <c r="I53" s="190"/>
      <c r="J53" s="190"/>
      <c r="K53" s="190"/>
      <c r="L53" s="190"/>
      <c r="M53" s="190"/>
      <c r="N53" s="190"/>
      <c r="O53" s="190"/>
      <c r="P53" s="190"/>
      <c r="Q53" s="190"/>
      <c r="R53" s="190"/>
      <c r="S53" s="190"/>
      <c r="T53" s="190"/>
      <c r="U53" s="190"/>
      <c r="V53" s="190"/>
      <c r="W53" s="190"/>
      <c r="X53" s="190"/>
      <c r="Y53" s="190"/>
      <c r="Z53" s="190"/>
    </row>
    <row r="54" spans="1:26" ht="18" customHeight="1">
      <c r="A54" s="190"/>
      <c r="B54" s="190"/>
      <c r="C54" s="190"/>
      <c r="D54" s="190"/>
      <c r="E54" s="190"/>
      <c r="F54" s="237"/>
      <c r="G54" s="190"/>
      <c r="H54" s="190"/>
      <c r="I54" s="190"/>
      <c r="J54" s="190"/>
      <c r="K54" s="190"/>
      <c r="L54" s="190"/>
      <c r="M54" s="190"/>
      <c r="N54" s="190"/>
      <c r="O54" s="190"/>
      <c r="P54" s="190"/>
      <c r="Q54" s="190"/>
      <c r="R54" s="190"/>
      <c r="S54" s="190"/>
      <c r="T54" s="190"/>
      <c r="U54" s="190"/>
      <c r="V54" s="190"/>
      <c r="W54" s="190"/>
      <c r="X54" s="190"/>
      <c r="Y54" s="190"/>
      <c r="Z54" s="190"/>
    </row>
    <row r="55" spans="1:26" ht="18" customHeight="1">
      <c r="A55" s="190"/>
      <c r="B55" s="190"/>
      <c r="C55" s="190"/>
      <c r="D55" s="190"/>
      <c r="E55" s="190"/>
      <c r="F55" s="237"/>
      <c r="G55" s="190"/>
      <c r="H55" s="190"/>
      <c r="I55" s="190"/>
      <c r="J55" s="190"/>
      <c r="K55" s="190"/>
      <c r="L55" s="190"/>
      <c r="M55" s="190"/>
      <c r="N55" s="190"/>
      <c r="O55" s="190"/>
      <c r="P55" s="190"/>
      <c r="Q55" s="190"/>
      <c r="R55" s="190"/>
      <c r="S55" s="190"/>
      <c r="T55" s="190"/>
      <c r="U55" s="190"/>
      <c r="V55" s="190"/>
      <c r="W55" s="190"/>
      <c r="X55" s="190"/>
      <c r="Y55" s="190"/>
      <c r="Z55" s="190"/>
    </row>
    <row r="56" spans="1:26" ht="18" customHeight="1">
      <c r="A56" s="190"/>
      <c r="B56" s="190"/>
      <c r="C56" s="190"/>
      <c r="D56" s="190"/>
      <c r="E56" s="190"/>
      <c r="F56" s="237"/>
      <c r="G56" s="190"/>
      <c r="H56" s="190"/>
      <c r="I56" s="190"/>
      <c r="J56" s="190"/>
      <c r="K56" s="190"/>
      <c r="L56" s="190"/>
      <c r="M56" s="190"/>
      <c r="N56" s="190"/>
      <c r="O56" s="190"/>
      <c r="P56" s="190"/>
      <c r="Q56" s="190"/>
      <c r="R56" s="190"/>
      <c r="S56" s="190"/>
      <c r="T56" s="190"/>
      <c r="U56" s="190"/>
      <c r="V56" s="190"/>
      <c r="W56" s="190"/>
      <c r="X56" s="190"/>
      <c r="Y56" s="190"/>
      <c r="Z56" s="190"/>
    </row>
    <row r="57" spans="1:26" ht="18" customHeight="1">
      <c r="A57" s="190"/>
      <c r="B57" s="190"/>
      <c r="C57" s="190"/>
      <c r="D57" s="190"/>
      <c r="E57" s="190"/>
      <c r="F57" s="237"/>
      <c r="G57" s="190"/>
      <c r="H57" s="190"/>
      <c r="I57" s="190"/>
      <c r="J57" s="190"/>
      <c r="K57" s="190"/>
      <c r="L57" s="190"/>
      <c r="M57" s="190"/>
      <c r="N57" s="190"/>
      <c r="O57" s="190"/>
      <c r="P57" s="190"/>
      <c r="Q57" s="190"/>
      <c r="R57" s="190"/>
      <c r="S57" s="190"/>
      <c r="T57" s="190"/>
      <c r="U57" s="190"/>
      <c r="V57" s="190"/>
      <c r="W57" s="190"/>
      <c r="X57" s="190"/>
      <c r="Y57" s="190"/>
      <c r="Z57" s="190"/>
    </row>
    <row r="58" spans="1:26" ht="18" customHeight="1">
      <c r="A58" s="190"/>
      <c r="B58" s="190"/>
      <c r="C58" s="190"/>
      <c r="D58" s="190"/>
      <c r="E58" s="190"/>
      <c r="F58" s="237"/>
      <c r="G58" s="190"/>
      <c r="H58" s="190"/>
      <c r="I58" s="190"/>
      <c r="J58" s="190"/>
      <c r="K58" s="190"/>
      <c r="L58" s="190"/>
      <c r="M58" s="190"/>
      <c r="N58" s="190"/>
      <c r="O58" s="190"/>
      <c r="P58" s="190"/>
      <c r="Q58" s="190"/>
      <c r="R58" s="190"/>
      <c r="S58" s="190"/>
      <c r="T58" s="190"/>
      <c r="U58" s="190"/>
      <c r="V58" s="190"/>
      <c r="W58" s="190"/>
      <c r="X58" s="190"/>
      <c r="Y58" s="190"/>
      <c r="Z58" s="190"/>
    </row>
    <row r="59" spans="1:26" ht="18" customHeight="1">
      <c r="A59" s="190"/>
      <c r="B59" s="190"/>
      <c r="C59" s="190"/>
      <c r="D59" s="190"/>
      <c r="E59" s="190"/>
      <c r="F59" s="237"/>
      <c r="G59" s="190"/>
      <c r="H59" s="190"/>
      <c r="I59" s="190"/>
      <c r="J59" s="190"/>
      <c r="K59" s="190"/>
      <c r="L59" s="190"/>
      <c r="M59" s="190"/>
      <c r="N59" s="190"/>
      <c r="O59" s="190"/>
      <c r="P59" s="190"/>
      <c r="Q59" s="190"/>
      <c r="R59" s="190"/>
      <c r="S59" s="190"/>
      <c r="T59" s="190"/>
      <c r="U59" s="190"/>
      <c r="V59" s="190"/>
      <c r="W59" s="190"/>
      <c r="X59" s="190"/>
      <c r="Y59" s="190"/>
      <c r="Z59" s="190"/>
    </row>
    <row r="60" spans="1:26" ht="18" customHeight="1">
      <c r="A60" s="190"/>
      <c r="B60" s="190"/>
      <c r="C60" s="190"/>
      <c r="D60" s="190"/>
      <c r="E60" s="190"/>
      <c r="F60" s="237"/>
      <c r="G60" s="190"/>
      <c r="H60" s="190"/>
      <c r="I60" s="190"/>
      <c r="J60" s="190"/>
      <c r="K60" s="190"/>
      <c r="L60" s="190"/>
      <c r="M60" s="190"/>
      <c r="N60" s="190"/>
      <c r="O60" s="190"/>
      <c r="P60" s="190"/>
      <c r="Q60" s="190"/>
      <c r="R60" s="190"/>
      <c r="S60" s="190"/>
      <c r="T60" s="190"/>
      <c r="U60" s="190"/>
      <c r="V60" s="190"/>
      <c r="W60" s="190"/>
      <c r="X60" s="190"/>
      <c r="Y60" s="190"/>
      <c r="Z60" s="190"/>
    </row>
    <row r="61" spans="1:26" ht="18" customHeight="1">
      <c r="A61" s="190"/>
      <c r="B61" s="190"/>
      <c r="C61" s="190"/>
      <c r="D61" s="190"/>
      <c r="E61" s="190"/>
      <c r="F61" s="237"/>
      <c r="G61" s="190"/>
      <c r="H61" s="190"/>
      <c r="I61" s="190"/>
      <c r="J61" s="190"/>
      <c r="K61" s="190"/>
      <c r="L61" s="190"/>
      <c r="M61" s="190"/>
      <c r="N61" s="190"/>
      <c r="O61" s="190"/>
      <c r="P61" s="190"/>
      <c r="Q61" s="190"/>
      <c r="R61" s="190"/>
      <c r="S61" s="190"/>
      <c r="T61" s="190"/>
      <c r="U61" s="190"/>
      <c r="V61" s="190"/>
      <c r="W61" s="190"/>
      <c r="X61" s="190"/>
      <c r="Y61" s="190"/>
      <c r="Z61" s="190"/>
    </row>
    <row r="62" spans="1:26" ht="18" customHeight="1">
      <c r="A62" s="190"/>
      <c r="B62" s="190"/>
      <c r="C62" s="190"/>
      <c r="D62" s="190"/>
      <c r="E62" s="190"/>
      <c r="F62" s="237"/>
      <c r="G62" s="190"/>
      <c r="H62" s="190"/>
      <c r="I62" s="190"/>
      <c r="J62" s="190"/>
      <c r="K62" s="190"/>
      <c r="L62" s="190"/>
      <c r="M62" s="190"/>
      <c r="N62" s="190"/>
      <c r="O62" s="190"/>
      <c r="P62" s="190"/>
      <c r="Q62" s="190"/>
      <c r="R62" s="190"/>
      <c r="S62" s="190"/>
      <c r="T62" s="190"/>
      <c r="U62" s="190"/>
      <c r="V62" s="190"/>
      <c r="W62" s="190"/>
      <c r="X62" s="190"/>
      <c r="Y62" s="190"/>
      <c r="Z62" s="190"/>
    </row>
    <row r="63" spans="1:26" ht="18" customHeight="1">
      <c r="A63" s="190"/>
      <c r="B63" s="190"/>
      <c r="C63" s="190"/>
      <c r="D63" s="190"/>
      <c r="E63" s="190"/>
      <c r="F63" s="237"/>
      <c r="G63" s="190"/>
      <c r="H63" s="190"/>
      <c r="I63" s="190"/>
      <c r="J63" s="190"/>
      <c r="K63" s="190"/>
      <c r="L63" s="190"/>
      <c r="M63" s="190"/>
      <c r="N63" s="190"/>
      <c r="O63" s="190"/>
      <c r="P63" s="190"/>
      <c r="Q63" s="190"/>
      <c r="R63" s="190"/>
      <c r="S63" s="190"/>
      <c r="T63" s="190"/>
      <c r="U63" s="190"/>
      <c r="V63" s="190"/>
      <c r="W63" s="190"/>
      <c r="X63" s="190"/>
      <c r="Y63" s="190"/>
      <c r="Z63" s="190"/>
    </row>
    <row r="64" spans="1:26" ht="18" customHeight="1">
      <c r="A64" s="190"/>
      <c r="B64" s="190"/>
      <c r="C64" s="190"/>
      <c r="D64" s="190"/>
      <c r="E64" s="190"/>
      <c r="F64" s="237"/>
      <c r="G64" s="190"/>
      <c r="H64" s="190"/>
      <c r="I64" s="190"/>
      <c r="J64" s="190"/>
      <c r="K64" s="190"/>
      <c r="L64" s="190"/>
      <c r="M64" s="190"/>
      <c r="N64" s="190"/>
      <c r="O64" s="190"/>
      <c r="P64" s="190"/>
      <c r="Q64" s="190"/>
      <c r="R64" s="190"/>
      <c r="S64" s="190"/>
      <c r="T64" s="190"/>
      <c r="U64" s="190"/>
      <c r="V64" s="190"/>
      <c r="W64" s="190"/>
      <c r="X64" s="190"/>
      <c r="Y64" s="190"/>
      <c r="Z64" s="190"/>
    </row>
    <row r="65" spans="1:26" ht="18" customHeight="1">
      <c r="A65" s="190"/>
      <c r="B65" s="190"/>
      <c r="C65" s="190"/>
      <c r="D65" s="190"/>
      <c r="E65" s="190"/>
      <c r="F65" s="237"/>
      <c r="G65" s="190"/>
      <c r="H65" s="190"/>
      <c r="I65" s="190"/>
      <c r="J65" s="190"/>
      <c r="K65" s="190"/>
      <c r="L65" s="190"/>
      <c r="M65" s="190"/>
      <c r="N65" s="190"/>
      <c r="O65" s="190"/>
      <c r="P65" s="190"/>
      <c r="Q65" s="190"/>
      <c r="R65" s="190"/>
      <c r="S65" s="190"/>
      <c r="T65" s="190"/>
      <c r="U65" s="190"/>
      <c r="V65" s="190"/>
      <c r="W65" s="190"/>
      <c r="X65" s="190"/>
      <c r="Y65" s="190"/>
      <c r="Z65" s="190"/>
    </row>
    <row r="66" spans="1:26" ht="18" customHeight="1">
      <c r="A66" s="190"/>
      <c r="B66" s="190"/>
      <c r="C66" s="190"/>
      <c r="D66" s="190"/>
      <c r="E66" s="190"/>
      <c r="F66" s="237"/>
      <c r="G66" s="190"/>
      <c r="H66" s="190"/>
      <c r="I66" s="190"/>
      <c r="J66" s="190"/>
      <c r="K66" s="190"/>
      <c r="L66" s="190"/>
      <c r="M66" s="190"/>
      <c r="N66" s="190"/>
      <c r="O66" s="190"/>
      <c r="P66" s="190"/>
      <c r="Q66" s="190"/>
      <c r="R66" s="190"/>
      <c r="S66" s="190"/>
      <c r="T66" s="190"/>
      <c r="U66" s="190"/>
      <c r="V66" s="190"/>
      <c r="W66" s="190"/>
      <c r="X66" s="190"/>
      <c r="Y66" s="190"/>
      <c r="Z66" s="190"/>
    </row>
    <row r="67" spans="1:26" ht="18" customHeight="1">
      <c r="A67" s="190"/>
      <c r="B67" s="190"/>
      <c r="C67" s="190"/>
      <c r="D67" s="190"/>
      <c r="E67" s="190"/>
      <c r="F67" s="237"/>
      <c r="G67" s="190"/>
      <c r="H67" s="190"/>
      <c r="I67" s="190"/>
      <c r="J67" s="190"/>
      <c r="K67" s="190"/>
      <c r="L67" s="190"/>
      <c r="M67" s="190"/>
      <c r="N67" s="190"/>
      <c r="O67" s="190"/>
      <c r="P67" s="190"/>
      <c r="Q67" s="190"/>
      <c r="R67" s="190"/>
      <c r="S67" s="190"/>
      <c r="T67" s="190"/>
      <c r="U67" s="190"/>
      <c r="V67" s="190"/>
      <c r="W67" s="190"/>
      <c r="X67" s="190"/>
      <c r="Y67" s="190"/>
      <c r="Z67" s="190"/>
    </row>
    <row r="68" spans="1:26" ht="18" customHeight="1">
      <c r="A68" s="190"/>
      <c r="B68" s="190"/>
      <c r="C68" s="190"/>
      <c r="D68" s="190"/>
      <c r="E68" s="190"/>
      <c r="F68" s="237"/>
      <c r="G68" s="190"/>
      <c r="H68" s="190"/>
      <c r="I68" s="190"/>
      <c r="J68" s="190"/>
      <c r="K68" s="190"/>
      <c r="L68" s="190"/>
      <c r="M68" s="190"/>
      <c r="N68" s="190"/>
      <c r="O68" s="190"/>
      <c r="P68" s="190"/>
      <c r="Q68" s="190"/>
      <c r="R68" s="190"/>
      <c r="S68" s="190"/>
      <c r="T68" s="190"/>
      <c r="U68" s="190"/>
      <c r="V68" s="190"/>
      <c r="W68" s="190"/>
      <c r="X68" s="190"/>
      <c r="Y68" s="190"/>
      <c r="Z68" s="190"/>
    </row>
    <row r="69" spans="1:26" ht="18" customHeight="1">
      <c r="A69" s="190"/>
      <c r="B69" s="190"/>
      <c r="C69" s="190"/>
      <c r="D69" s="190"/>
      <c r="E69" s="190"/>
      <c r="F69" s="237"/>
      <c r="G69" s="190"/>
      <c r="H69" s="190"/>
      <c r="I69" s="190"/>
      <c r="J69" s="190"/>
      <c r="K69" s="190"/>
      <c r="L69" s="190"/>
      <c r="M69" s="190"/>
      <c r="N69" s="190"/>
      <c r="O69" s="190"/>
      <c r="P69" s="190"/>
      <c r="Q69" s="190"/>
      <c r="R69" s="190"/>
      <c r="S69" s="190"/>
      <c r="T69" s="190"/>
      <c r="U69" s="190"/>
      <c r="V69" s="190"/>
      <c r="W69" s="190"/>
      <c r="X69" s="190"/>
      <c r="Y69" s="190"/>
      <c r="Z69" s="190"/>
    </row>
    <row r="70" spans="1:26" ht="18" customHeight="1">
      <c r="A70" s="190"/>
      <c r="B70" s="190"/>
      <c r="C70" s="190"/>
      <c r="D70" s="190"/>
      <c r="E70" s="190"/>
      <c r="F70" s="237"/>
      <c r="G70" s="190"/>
      <c r="H70" s="190"/>
      <c r="I70" s="190"/>
      <c r="J70" s="190"/>
      <c r="K70" s="190"/>
      <c r="L70" s="190"/>
      <c r="M70" s="190"/>
      <c r="N70" s="190"/>
      <c r="O70" s="190"/>
      <c r="P70" s="190"/>
      <c r="Q70" s="190"/>
      <c r="R70" s="190"/>
      <c r="S70" s="190"/>
      <c r="T70" s="190"/>
      <c r="U70" s="190"/>
      <c r="V70" s="190"/>
      <c r="W70" s="190"/>
      <c r="X70" s="190"/>
      <c r="Y70" s="190"/>
      <c r="Z70" s="190"/>
    </row>
    <row r="71" spans="1:26" ht="18" customHeight="1">
      <c r="A71" s="190"/>
      <c r="B71" s="190"/>
      <c r="C71" s="190"/>
      <c r="D71" s="190"/>
      <c r="E71" s="190"/>
      <c r="F71" s="237"/>
      <c r="G71" s="190"/>
      <c r="H71" s="190"/>
      <c r="I71" s="190"/>
      <c r="J71" s="190"/>
      <c r="K71" s="190"/>
      <c r="L71" s="190"/>
      <c r="M71" s="190"/>
      <c r="N71" s="190"/>
      <c r="O71" s="190"/>
      <c r="P71" s="190"/>
      <c r="Q71" s="190"/>
      <c r="R71" s="190"/>
      <c r="S71" s="190"/>
      <c r="T71" s="190"/>
      <c r="U71" s="190"/>
      <c r="V71" s="190"/>
      <c r="W71" s="190"/>
      <c r="X71" s="190"/>
      <c r="Y71" s="190"/>
      <c r="Z71" s="190"/>
    </row>
    <row r="72" spans="1:26" ht="18" customHeight="1">
      <c r="A72" s="190"/>
      <c r="B72" s="190"/>
      <c r="C72" s="190"/>
      <c r="D72" s="190"/>
      <c r="E72" s="190"/>
      <c r="F72" s="237"/>
      <c r="G72" s="190"/>
      <c r="H72" s="190"/>
      <c r="I72" s="190"/>
      <c r="J72" s="190"/>
      <c r="K72" s="190"/>
      <c r="L72" s="190"/>
      <c r="M72" s="190"/>
      <c r="N72" s="190"/>
      <c r="O72" s="190"/>
      <c r="P72" s="190"/>
      <c r="Q72" s="190"/>
      <c r="R72" s="190"/>
      <c r="S72" s="190"/>
      <c r="T72" s="190"/>
      <c r="U72" s="190"/>
      <c r="V72" s="190"/>
      <c r="W72" s="190"/>
      <c r="X72" s="190"/>
      <c r="Y72" s="190"/>
      <c r="Z72" s="190"/>
    </row>
    <row r="73" spans="1:26" ht="18" customHeight="1">
      <c r="A73" s="190"/>
      <c r="B73" s="190"/>
      <c r="C73" s="190"/>
      <c r="D73" s="190"/>
      <c r="E73" s="190"/>
      <c r="F73" s="237"/>
      <c r="G73" s="190"/>
      <c r="H73" s="190"/>
      <c r="I73" s="190"/>
      <c r="J73" s="190"/>
      <c r="K73" s="190"/>
      <c r="L73" s="190"/>
      <c r="M73" s="190"/>
      <c r="N73" s="190"/>
      <c r="O73" s="190"/>
      <c r="P73" s="190"/>
      <c r="Q73" s="190"/>
      <c r="R73" s="190"/>
      <c r="S73" s="190"/>
      <c r="T73" s="190"/>
      <c r="U73" s="190"/>
      <c r="V73" s="190"/>
      <c r="W73" s="190"/>
      <c r="X73" s="190"/>
      <c r="Y73" s="190"/>
      <c r="Z73" s="190"/>
    </row>
    <row r="74" spans="1:26" ht="18" customHeight="1">
      <c r="A74" s="190"/>
      <c r="B74" s="190"/>
      <c r="C74" s="190"/>
      <c r="D74" s="190"/>
      <c r="E74" s="190"/>
      <c r="F74" s="237"/>
      <c r="G74" s="190"/>
      <c r="H74" s="190"/>
      <c r="I74" s="190"/>
      <c r="J74" s="190"/>
      <c r="K74" s="190"/>
      <c r="L74" s="190"/>
      <c r="M74" s="190"/>
      <c r="N74" s="190"/>
      <c r="O74" s="190"/>
      <c r="P74" s="190"/>
      <c r="Q74" s="190"/>
      <c r="R74" s="190"/>
      <c r="S74" s="190"/>
      <c r="T74" s="190"/>
      <c r="U74" s="190"/>
      <c r="V74" s="190"/>
      <c r="W74" s="190"/>
      <c r="X74" s="190"/>
      <c r="Y74" s="190"/>
      <c r="Z74" s="190"/>
    </row>
    <row r="75" spans="1:26" ht="18" customHeight="1">
      <c r="A75" s="190"/>
      <c r="B75" s="190"/>
      <c r="C75" s="190"/>
      <c r="D75" s="190"/>
      <c r="E75" s="190"/>
      <c r="F75" s="237"/>
      <c r="G75" s="190"/>
      <c r="H75" s="190"/>
      <c r="I75" s="190"/>
      <c r="J75" s="190"/>
      <c r="K75" s="190"/>
      <c r="L75" s="190"/>
      <c r="M75" s="190"/>
      <c r="N75" s="190"/>
      <c r="O75" s="190"/>
      <c r="P75" s="190"/>
      <c r="Q75" s="190"/>
      <c r="R75" s="190"/>
      <c r="S75" s="190"/>
      <c r="T75" s="190"/>
      <c r="U75" s="190"/>
      <c r="V75" s="190"/>
      <c r="W75" s="190"/>
      <c r="X75" s="190"/>
      <c r="Y75" s="190"/>
      <c r="Z75" s="190"/>
    </row>
    <row r="76" spans="1:26" ht="18" customHeight="1">
      <c r="A76" s="190"/>
      <c r="B76" s="190"/>
      <c r="C76" s="190"/>
      <c r="D76" s="190"/>
      <c r="E76" s="190"/>
      <c r="F76" s="237"/>
      <c r="G76" s="190"/>
      <c r="H76" s="190"/>
      <c r="I76" s="190"/>
      <c r="J76" s="190"/>
      <c r="K76" s="190"/>
      <c r="L76" s="190"/>
      <c r="M76" s="190"/>
      <c r="N76" s="190"/>
      <c r="O76" s="190"/>
      <c r="P76" s="190"/>
      <c r="Q76" s="190"/>
      <c r="R76" s="190"/>
      <c r="S76" s="190"/>
      <c r="T76" s="190"/>
      <c r="U76" s="190"/>
      <c r="V76" s="190"/>
      <c r="W76" s="190"/>
      <c r="X76" s="190"/>
      <c r="Y76" s="190"/>
      <c r="Z76" s="190"/>
    </row>
    <row r="77" spans="1:26" ht="18" customHeight="1">
      <c r="A77" s="190"/>
      <c r="B77" s="190"/>
      <c r="C77" s="190"/>
      <c r="D77" s="190"/>
      <c r="E77" s="190"/>
      <c r="F77" s="237"/>
      <c r="G77" s="190"/>
      <c r="H77" s="190"/>
      <c r="I77" s="190"/>
      <c r="J77" s="190"/>
      <c r="K77" s="190"/>
      <c r="L77" s="190"/>
      <c r="M77" s="190"/>
      <c r="N77" s="190"/>
      <c r="O77" s="190"/>
      <c r="P77" s="190"/>
      <c r="Q77" s="190"/>
      <c r="R77" s="190"/>
      <c r="S77" s="190"/>
      <c r="T77" s="190"/>
      <c r="U77" s="190"/>
      <c r="V77" s="190"/>
      <c r="W77" s="190"/>
      <c r="X77" s="190"/>
      <c r="Y77" s="190"/>
      <c r="Z77" s="190"/>
    </row>
    <row r="78" spans="1:26" ht="18" customHeight="1">
      <c r="A78" s="190"/>
      <c r="B78" s="190"/>
      <c r="C78" s="190"/>
      <c r="D78" s="190"/>
      <c r="E78" s="190"/>
      <c r="F78" s="237"/>
      <c r="G78" s="190"/>
      <c r="H78" s="190"/>
      <c r="I78" s="190"/>
      <c r="J78" s="190"/>
      <c r="K78" s="190"/>
      <c r="L78" s="190"/>
      <c r="M78" s="190"/>
      <c r="N78" s="190"/>
      <c r="O78" s="190"/>
      <c r="P78" s="190"/>
      <c r="Q78" s="190"/>
      <c r="R78" s="190"/>
      <c r="S78" s="190"/>
      <c r="T78" s="190"/>
      <c r="U78" s="190"/>
      <c r="V78" s="190"/>
      <c r="W78" s="190"/>
      <c r="X78" s="190"/>
      <c r="Y78" s="190"/>
      <c r="Z78" s="190"/>
    </row>
    <row r="79" spans="1:26" ht="18" customHeight="1">
      <c r="A79" s="190"/>
      <c r="B79" s="190"/>
      <c r="C79" s="190"/>
      <c r="D79" s="190"/>
      <c r="E79" s="190"/>
      <c r="F79" s="237"/>
      <c r="G79" s="190"/>
      <c r="H79" s="190"/>
      <c r="I79" s="190"/>
      <c r="J79" s="190"/>
      <c r="K79" s="190"/>
      <c r="L79" s="190"/>
      <c r="M79" s="190"/>
      <c r="N79" s="190"/>
      <c r="O79" s="190"/>
      <c r="P79" s="190"/>
      <c r="Q79" s="190"/>
      <c r="R79" s="190"/>
      <c r="S79" s="190"/>
      <c r="T79" s="190"/>
      <c r="U79" s="190"/>
      <c r="V79" s="190"/>
      <c r="W79" s="190"/>
      <c r="X79" s="190"/>
      <c r="Y79" s="190"/>
      <c r="Z79" s="190"/>
    </row>
    <row r="80" spans="1:26" ht="18" customHeight="1">
      <c r="A80" s="190"/>
      <c r="B80" s="190"/>
      <c r="C80" s="190"/>
      <c r="D80" s="190"/>
      <c r="E80" s="190"/>
      <c r="F80" s="237"/>
      <c r="G80" s="190"/>
      <c r="H80" s="190"/>
      <c r="I80" s="190"/>
      <c r="J80" s="190"/>
      <c r="K80" s="190"/>
      <c r="L80" s="190"/>
      <c r="M80" s="190"/>
      <c r="N80" s="190"/>
      <c r="O80" s="190"/>
      <c r="P80" s="190"/>
      <c r="Q80" s="190"/>
      <c r="R80" s="190"/>
      <c r="S80" s="190"/>
      <c r="T80" s="190"/>
      <c r="U80" s="190"/>
      <c r="V80" s="190"/>
      <c r="W80" s="190"/>
      <c r="X80" s="190"/>
      <c r="Y80" s="190"/>
      <c r="Z80" s="190"/>
    </row>
    <row r="81" spans="1:26" ht="18" customHeight="1">
      <c r="A81" s="190"/>
      <c r="B81" s="190"/>
      <c r="C81" s="190"/>
      <c r="D81" s="190"/>
      <c r="E81" s="190"/>
      <c r="F81" s="237"/>
      <c r="G81" s="190"/>
      <c r="H81" s="190"/>
      <c r="I81" s="190"/>
      <c r="J81" s="190"/>
      <c r="K81" s="190"/>
      <c r="L81" s="190"/>
      <c r="M81" s="190"/>
      <c r="N81" s="190"/>
      <c r="O81" s="190"/>
      <c r="P81" s="190"/>
      <c r="Q81" s="190"/>
      <c r="R81" s="190"/>
      <c r="S81" s="190"/>
      <c r="T81" s="190"/>
      <c r="U81" s="190"/>
      <c r="V81" s="190"/>
      <c r="W81" s="190"/>
      <c r="X81" s="190"/>
      <c r="Y81" s="190"/>
      <c r="Z81" s="190"/>
    </row>
    <row r="82" spans="1:26" ht="18" customHeight="1">
      <c r="A82" s="190"/>
      <c r="B82" s="190"/>
      <c r="C82" s="190"/>
      <c r="D82" s="190"/>
      <c r="E82" s="190"/>
      <c r="F82" s="237"/>
      <c r="G82" s="190"/>
      <c r="H82" s="190"/>
      <c r="I82" s="190"/>
      <c r="J82" s="190"/>
      <c r="K82" s="190"/>
      <c r="L82" s="190"/>
      <c r="M82" s="190"/>
      <c r="N82" s="190"/>
      <c r="O82" s="190"/>
      <c r="P82" s="190"/>
      <c r="Q82" s="190"/>
      <c r="R82" s="190"/>
      <c r="S82" s="190"/>
      <c r="T82" s="190"/>
      <c r="U82" s="190"/>
      <c r="V82" s="190"/>
      <c r="W82" s="190"/>
      <c r="X82" s="190"/>
      <c r="Y82" s="190"/>
      <c r="Z82" s="190"/>
    </row>
    <row r="83" spans="1:26" ht="18" customHeight="1">
      <c r="A83" s="190"/>
      <c r="B83" s="190"/>
      <c r="C83" s="190"/>
      <c r="D83" s="190"/>
      <c r="E83" s="190"/>
      <c r="F83" s="237"/>
      <c r="G83" s="190"/>
      <c r="H83" s="190"/>
      <c r="I83" s="190"/>
      <c r="J83" s="190"/>
      <c r="K83" s="190"/>
      <c r="L83" s="190"/>
      <c r="M83" s="190"/>
      <c r="N83" s="190"/>
      <c r="O83" s="190"/>
      <c r="P83" s="190"/>
      <c r="Q83" s="190"/>
      <c r="R83" s="190"/>
      <c r="S83" s="190"/>
      <c r="T83" s="190"/>
      <c r="U83" s="190"/>
      <c r="V83" s="190"/>
      <c r="W83" s="190"/>
      <c r="X83" s="190"/>
      <c r="Y83" s="190"/>
      <c r="Z83" s="190"/>
    </row>
    <row r="84" spans="1:26" ht="18" customHeight="1">
      <c r="A84" s="190"/>
      <c r="B84" s="190"/>
      <c r="C84" s="190"/>
      <c r="D84" s="190"/>
      <c r="E84" s="190"/>
      <c r="F84" s="237"/>
      <c r="G84" s="190"/>
      <c r="H84" s="190"/>
      <c r="I84" s="190"/>
      <c r="J84" s="190"/>
      <c r="K84" s="190"/>
      <c r="L84" s="190"/>
      <c r="M84" s="190"/>
      <c r="N84" s="190"/>
      <c r="O84" s="190"/>
      <c r="P84" s="190"/>
      <c r="Q84" s="190"/>
      <c r="R84" s="190"/>
      <c r="S84" s="190"/>
      <c r="T84" s="190"/>
      <c r="U84" s="190"/>
      <c r="V84" s="190"/>
      <c r="W84" s="190"/>
      <c r="X84" s="190"/>
      <c r="Y84" s="190"/>
      <c r="Z84" s="190"/>
    </row>
    <row r="85" spans="1:26" ht="18" customHeight="1">
      <c r="A85" s="190"/>
      <c r="B85" s="190"/>
      <c r="C85" s="190"/>
      <c r="D85" s="190"/>
      <c r="E85" s="190"/>
      <c r="F85" s="237"/>
      <c r="G85" s="190"/>
      <c r="H85" s="190"/>
      <c r="I85" s="190"/>
      <c r="J85" s="190"/>
      <c r="K85" s="190"/>
      <c r="L85" s="190"/>
      <c r="M85" s="190"/>
      <c r="N85" s="190"/>
      <c r="O85" s="190"/>
      <c r="P85" s="190"/>
      <c r="Q85" s="190"/>
      <c r="R85" s="190"/>
      <c r="S85" s="190"/>
      <c r="T85" s="190"/>
      <c r="U85" s="190"/>
      <c r="V85" s="190"/>
      <c r="W85" s="190"/>
      <c r="X85" s="190"/>
      <c r="Y85" s="190"/>
      <c r="Z85" s="190"/>
    </row>
    <row r="86" spans="1:26" ht="18" customHeight="1">
      <c r="A86" s="190"/>
      <c r="B86" s="190"/>
      <c r="C86" s="190"/>
      <c r="D86" s="190"/>
      <c r="E86" s="190"/>
      <c r="F86" s="237"/>
      <c r="G86" s="190"/>
      <c r="H86" s="190"/>
      <c r="I86" s="190"/>
      <c r="J86" s="190"/>
      <c r="K86" s="190"/>
      <c r="L86" s="190"/>
      <c r="M86" s="190"/>
      <c r="N86" s="190"/>
      <c r="O86" s="190"/>
      <c r="P86" s="190"/>
      <c r="Q86" s="190"/>
      <c r="R86" s="190"/>
      <c r="S86" s="190"/>
      <c r="T86" s="190"/>
      <c r="U86" s="190"/>
      <c r="V86" s="190"/>
      <c r="W86" s="190"/>
      <c r="X86" s="190"/>
      <c r="Y86" s="190"/>
      <c r="Z86" s="190"/>
    </row>
    <row r="87" spans="1:26" ht="18" customHeight="1">
      <c r="A87" s="190"/>
      <c r="B87" s="190"/>
      <c r="C87" s="190"/>
      <c r="D87" s="190"/>
      <c r="E87" s="190"/>
      <c r="F87" s="237"/>
      <c r="G87" s="190"/>
      <c r="H87" s="190"/>
      <c r="I87" s="190"/>
      <c r="J87" s="190"/>
      <c r="K87" s="190"/>
      <c r="L87" s="190"/>
      <c r="M87" s="190"/>
      <c r="N87" s="190"/>
      <c r="O87" s="190"/>
      <c r="P87" s="190"/>
      <c r="Q87" s="190"/>
      <c r="R87" s="190"/>
      <c r="S87" s="190"/>
      <c r="T87" s="190"/>
      <c r="U87" s="190"/>
      <c r="V87" s="190"/>
      <c r="W87" s="190"/>
      <c r="X87" s="190"/>
      <c r="Y87" s="190"/>
      <c r="Z87" s="190"/>
    </row>
    <row r="88" spans="1:26" ht="18" customHeight="1">
      <c r="A88" s="190"/>
      <c r="B88" s="190"/>
      <c r="C88" s="190"/>
      <c r="D88" s="190"/>
      <c r="E88" s="190"/>
      <c r="F88" s="237"/>
      <c r="G88" s="190"/>
      <c r="H88" s="190"/>
      <c r="I88" s="190"/>
      <c r="J88" s="190"/>
      <c r="K88" s="190"/>
      <c r="L88" s="190"/>
      <c r="M88" s="190"/>
      <c r="N88" s="190"/>
      <c r="O88" s="190"/>
      <c r="P88" s="190"/>
      <c r="Q88" s="190"/>
      <c r="R88" s="190"/>
      <c r="S88" s="190"/>
      <c r="T88" s="190"/>
      <c r="U88" s="190"/>
      <c r="V88" s="190"/>
      <c r="W88" s="190"/>
      <c r="X88" s="190"/>
      <c r="Y88" s="190"/>
      <c r="Z88" s="190"/>
    </row>
    <row r="89" spans="1:26" ht="18" customHeight="1">
      <c r="A89" s="190"/>
      <c r="B89" s="190"/>
      <c r="C89" s="190"/>
      <c r="D89" s="190"/>
      <c r="E89" s="190"/>
      <c r="F89" s="237"/>
      <c r="G89" s="190"/>
      <c r="H89" s="190"/>
      <c r="I89" s="190"/>
      <c r="J89" s="190"/>
      <c r="K89" s="190"/>
      <c r="L89" s="190"/>
      <c r="M89" s="190"/>
      <c r="N89" s="190"/>
      <c r="O89" s="190"/>
      <c r="P89" s="190"/>
      <c r="Q89" s="190"/>
      <c r="R89" s="190"/>
      <c r="S89" s="190"/>
      <c r="T89" s="190"/>
      <c r="U89" s="190"/>
      <c r="V89" s="190"/>
      <c r="W89" s="190"/>
      <c r="X89" s="190"/>
      <c r="Y89" s="190"/>
      <c r="Z89" s="190"/>
    </row>
    <row r="90" spans="1:26" ht="18" customHeight="1">
      <c r="A90" s="190"/>
      <c r="B90" s="190"/>
      <c r="C90" s="190"/>
      <c r="D90" s="190"/>
      <c r="E90" s="190"/>
      <c r="F90" s="237"/>
      <c r="G90" s="190"/>
      <c r="H90" s="190"/>
      <c r="I90" s="190"/>
      <c r="J90" s="190"/>
      <c r="K90" s="190"/>
      <c r="L90" s="190"/>
      <c r="M90" s="190"/>
      <c r="N90" s="190"/>
      <c r="O90" s="190"/>
      <c r="P90" s="190"/>
      <c r="Q90" s="190"/>
      <c r="R90" s="190"/>
      <c r="S90" s="190"/>
      <c r="T90" s="190"/>
      <c r="U90" s="190"/>
      <c r="V90" s="190"/>
      <c r="W90" s="190"/>
      <c r="X90" s="190"/>
      <c r="Y90" s="190"/>
      <c r="Z90" s="190"/>
    </row>
    <row r="91" spans="1:26" ht="18" customHeight="1">
      <c r="A91" s="190"/>
      <c r="B91" s="190"/>
      <c r="C91" s="190"/>
      <c r="D91" s="190"/>
      <c r="E91" s="190"/>
      <c r="F91" s="237"/>
      <c r="G91" s="190"/>
      <c r="H91" s="190"/>
      <c r="I91" s="190"/>
      <c r="J91" s="190"/>
      <c r="K91" s="190"/>
      <c r="L91" s="190"/>
      <c r="M91" s="190"/>
      <c r="N91" s="190"/>
      <c r="O91" s="190"/>
      <c r="P91" s="190"/>
      <c r="Q91" s="190"/>
      <c r="R91" s="190"/>
      <c r="S91" s="190"/>
      <c r="T91" s="190"/>
      <c r="U91" s="190"/>
      <c r="V91" s="190"/>
      <c r="W91" s="190"/>
      <c r="X91" s="190"/>
      <c r="Y91" s="190"/>
      <c r="Z91" s="190"/>
    </row>
    <row r="92" spans="1:26" ht="18" customHeight="1">
      <c r="A92" s="190"/>
      <c r="B92" s="190"/>
      <c r="C92" s="190"/>
      <c r="D92" s="190"/>
      <c r="E92" s="190"/>
      <c r="F92" s="237"/>
      <c r="G92" s="190"/>
      <c r="H92" s="190"/>
      <c r="I92" s="190"/>
      <c r="J92" s="190"/>
      <c r="K92" s="190"/>
      <c r="L92" s="190"/>
      <c r="M92" s="190"/>
      <c r="N92" s="190"/>
      <c r="O92" s="190"/>
      <c r="P92" s="190"/>
      <c r="Q92" s="190"/>
      <c r="R92" s="190"/>
      <c r="S92" s="190"/>
      <c r="T92" s="190"/>
      <c r="U92" s="190"/>
      <c r="V92" s="190"/>
      <c r="W92" s="190"/>
      <c r="X92" s="190"/>
      <c r="Y92" s="190"/>
      <c r="Z92" s="190"/>
    </row>
    <row r="93" spans="1:26" ht="18" customHeight="1">
      <c r="A93" s="190"/>
      <c r="B93" s="190"/>
      <c r="C93" s="190"/>
      <c r="D93" s="190"/>
      <c r="E93" s="190"/>
      <c r="F93" s="237"/>
      <c r="G93" s="190"/>
      <c r="H93" s="190"/>
      <c r="I93" s="190"/>
      <c r="J93" s="190"/>
      <c r="K93" s="190"/>
      <c r="L93" s="190"/>
      <c r="M93" s="190"/>
      <c r="N93" s="190"/>
      <c r="O93" s="190"/>
      <c r="P93" s="190"/>
      <c r="Q93" s="190"/>
      <c r="R93" s="190"/>
      <c r="S93" s="190"/>
      <c r="T93" s="190"/>
      <c r="U93" s="190"/>
      <c r="V93" s="190"/>
      <c r="W93" s="190"/>
      <c r="X93" s="190"/>
      <c r="Y93" s="190"/>
      <c r="Z93" s="190"/>
    </row>
    <row r="94" spans="1:26" ht="18" customHeight="1">
      <c r="A94" s="190"/>
      <c r="B94" s="190"/>
      <c r="C94" s="190"/>
      <c r="D94" s="190"/>
      <c r="E94" s="190"/>
      <c r="F94" s="237"/>
      <c r="G94" s="190"/>
      <c r="H94" s="190"/>
      <c r="I94" s="190"/>
      <c r="J94" s="190"/>
      <c r="K94" s="190"/>
      <c r="L94" s="190"/>
      <c r="M94" s="190"/>
      <c r="N94" s="190"/>
      <c r="O94" s="190"/>
      <c r="P94" s="190"/>
      <c r="Q94" s="190"/>
      <c r="R94" s="190"/>
      <c r="S94" s="190"/>
      <c r="T94" s="190"/>
      <c r="U94" s="190"/>
      <c r="V94" s="190"/>
      <c r="W94" s="190"/>
      <c r="X94" s="190"/>
      <c r="Y94" s="190"/>
      <c r="Z94" s="190"/>
    </row>
    <row r="95" spans="1:26" ht="18" customHeight="1">
      <c r="A95" s="190"/>
      <c r="B95" s="190"/>
      <c r="C95" s="190"/>
      <c r="D95" s="190"/>
      <c r="E95" s="190"/>
      <c r="F95" s="237"/>
      <c r="G95" s="190"/>
      <c r="H95" s="190"/>
      <c r="I95" s="190"/>
      <c r="J95" s="190"/>
      <c r="K95" s="190"/>
      <c r="L95" s="190"/>
      <c r="M95" s="190"/>
      <c r="N95" s="190"/>
      <c r="O95" s="190"/>
      <c r="P95" s="190"/>
      <c r="Q95" s="190"/>
      <c r="R95" s="190"/>
      <c r="S95" s="190"/>
      <c r="T95" s="190"/>
      <c r="U95" s="190"/>
      <c r="V95" s="190"/>
      <c r="W95" s="190"/>
      <c r="X95" s="190"/>
      <c r="Y95" s="190"/>
      <c r="Z95" s="190"/>
    </row>
    <row r="96" spans="1:26" ht="18" customHeight="1">
      <c r="A96" s="190"/>
      <c r="B96" s="190"/>
      <c r="C96" s="190"/>
      <c r="D96" s="190"/>
      <c r="E96" s="190"/>
      <c r="F96" s="237"/>
      <c r="G96" s="190"/>
      <c r="H96" s="190"/>
      <c r="I96" s="190"/>
      <c r="J96" s="190"/>
      <c r="K96" s="190"/>
      <c r="L96" s="190"/>
      <c r="M96" s="190"/>
      <c r="N96" s="190"/>
      <c r="O96" s="190"/>
      <c r="P96" s="190"/>
      <c r="Q96" s="190"/>
      <c r="R96" s="190"/>
      <c r="S96" s="190"/>
      <c r="T96" s="190"/>
      <c r="U96" s="190"/>
      <c r="V96" s="190"/>
      <c r="W96" s="190"/>
      <c r="X96" s="190"/>
      <c r="Y96" s="190"/>
      <c r="Z96" s="190"/>
    </row>
    <row r="97" spans="1:26" ht="18" customHeight="1">
      <c r="A97" s="190"/>
      <c r="B97" s="190"/>
      <c r="C97" s="190"/>
      <c r="D97" s="190"/>
      <c r="E97" s="190"/>
      <c r="F97" s="237"/>
      <c r="G97" s="190"/>
      <c r="H97" s="190"/>
      <c r="I97" s="190"/>
      <c r="J97" s="190"/>
      <c r="K97" s="190"/>
      <c r="L97" s="190"/>
      <c r="M97" s="190"/>
      <c r="N97" s="190"/>
      <c r="O97" s="190"/>
      <c r="P97" s="190"/>
      <c r="Q97" s="190"/>
      <c r="R97" s="190"/>
      <c r="S97" s="190"/>
      <c r="T97" s="190"/>
      <c r="U97" s="190"/>
      <c r="V97" s="190"/>
      <c r="W97" s="190"/>
      <c r="X97" s="190"/>
      <c r="Y97" s="190"/>
      <c r="Z97" s="190"/>
    </row>
    <row r="98" spans="1:26" ht="18" customHeight="1">
      <c r="A98" s="190"/>
      <c r="B98" s="190"/>
      <c r="C98" s="190"/>
      <c r="D98" s="190"/>
      <c r="E98" s="190"/>
      <c r="F98" s="237"/>
      <c r="G98" s="190"/>
      <c r="H98" s="190"/>
      <c r="I98" s="190"/>
      <c r="J98" s="190"/>
      <c r="K98" s="190"/>
      <c r="L98" s="190"/>
      <c r="M98" s="190"/>
      <c r="N98" s="190"/>
      <c r="O98" s="190"/>
      <c r="P98" s="190"/>
      <c r="Q98" s="190"/>
      <c r="R98" s="190"/>
      <c r="S98" s="190"/>
      <c r="T98" s="190"/>
      <c r="U98" s="190"/>
      <c r="V98" s="190"/>
      <c r="W98" s="190"/>
      <c r="X98" s="190"/>
      <c r="Y98" s="190"/>
      <c r="Z98" s="190"/>
    </row>
    <row r="99" spans="1:26" ht="18" customHeight="1">
      <c r="A99" s="190"/>
      <c r="B99" s="190"/>
      <c r="C99" s="190"/>
      <c r="D99" s="190"/>
      <c r="E99" s="190"/>
      <c r="F99" s="237"/>
      <c r="G99" s="190"/>
      <c r="H99" s="190"/>
      <c r="I99" s="190"/>
      <c r="J99" s="190"/>
      <c r="K99" s="190"/>
      <c r="L99" s="190"/>
      <c r="M99" s="190"/>
      <c r="N99" s="190"/>
      <c r="O99" s="190"/>
      <c r="P99" s="190"/>
      <c r="Q99" s="190"/>
      <c r="R99" s="190"/>
      <c r="S99" s="190"/>
      <c r="T99" s="190"/>
      <c r="U99" s="190"/>
      <c r="V99" s="190"/>
      <c r="W99" s="190"/>
      <c r="X99" s="190"/>
      <c r="Y99" s="190"/>
      <c r="Z99" s="190"/>
    </row>
    <row r="100" spans="1:26" ht="18" customHeight="1">
      <c r="A100" s="190"/>
      <c r="B100" s="190"/>
      <c r="C100" s="190"/>
      <c r="D100" s="190"/>
      <c r="E100" s="190"/>
      <c r="F100" s="237"/>
      <c r="G100" s="190"/>
      <c r="H100" s="190"/>
      <c r="I100" s="190"/>
      <c r="J100" s="190"/>
      <c r="K100" s="190"/>
      <c r="L100" s="190"/>
      <c r="M100" s="190"/>
      <c r="N100" s="190"/>
      <c r="O100" s="190"/>
      <c r="P100" s="190"/>
      <c r="Q100" s="190"/>
      <c r="R100" s="190"/>
      <c r="S100" s="190"/>
      <c r="T100" s="190"/>
      <c r="U100" s="190"/>
      <c r="V100" s="190"/>
      <c r="W100" s="190"/>
      <c r="X100" s="190"/>
      <c r="Y100" s="190"/>
      <c r="Z100" s="190"/>
    </row>
    <row r="101" spans="1:26" ht="18" customHeight="1">
      <c r="A101" s="190"/>
      <c r="B101" s="190"/>
      <c r="C101" s="190"/>
      <c r="D101" s="190"/>
      <c r="E101" s="190"/>
      <c r="F101" s="237"/>
      <c r="G101" s="190"/>
      <c r="H101" s="190"/>
      <c r="I101" s="190"/>
      <c r="J101" s="190"/>
      <c r="K101" s="190"/>
      <c r="L101" s="190"/>
      <c r="M101" s="190"/>
      <c r="N101" s="190"/>
      <c r="O101" s="190"/>
      <c r="P101" s="190"/>
      <c r="Q101" s="190"/>
      <c r="R101" s="190"/>
      <c r="S101" s="190"/>
      <c r="T101" s="190"/>
      <c r="U101" s="190"/>
      <c r="V101" s="190"/>
      <c r="W101" s="190"/>
      <c r="X101" s="190"/>
      <c r="Y101" s="190"/>
      <c r="Z101" s="190"/>
    </row>
    <row r="102" spans="1:26" ht="18" customHeight="1">
      <c r="A102" s="190"/>
      <c r="B102" s="190"/>
      <c r="C102" s="190"/>
      <c r="D102" s="190"/>
      <c r="E102" s="190"/>
      <c r="F102" s="237"/>
      <c r="G102" s="190"/>
      <c r="H102" s="190"/>
      <c r="I102" s="190"/>
      <c r="J102" s="190"/>
      <c r="K102" s="190"/>
      <c r="L102" s="190"/>
      <c r="M102" s="190"/>
      <c r="N102" s="190"/>
      <c r="O102" s="190"/>
      <c r="P102" s="190"/>
      <c r="Q102" s="190"/>
      <c r="R102" s="190"/>
      <c r="S102" s="190"/>
      <c r="T102" s="190"/>
      <c r="U102" s="190"/>
      <c r="V102" s="190"/>
      <c r="W102" s="190"/>
      <c r="X102" s="190"/>
      <c r="Y102" s="190"/>
      <c r="Z102" s="190"/>
    </row>
    <row r="103" spans="1:26" ht="18" customHeight="1">
      <c r="A103" s="190"/>
      <c r="B103" s="190"/>
      <c r="C103" s="190"/>
      <c r="D103" s="190"/>
      <c r="E103" s="190"/>
      <c r="F103" s="237"/>
      <c r="G103" s="190"/>
      <c r="H103" s="190"/>
      <c r="I103" s="190"/>
      <c r="J103" s="190"/>
      <c r="K103" s="190"/>
      <c r="L103" s="190"/>
      <c r="M103" s="190"/>
      <c r="N103" s="190"/>
      <c r="O103" s="190"/>
      <c r="P103" s="190"/>
      <c r="Q103" s="190"/>
      <c r="R103" s="190"/>
      <c r="S103" s="190"/>
      <c r="T103" s="190"/>
      <c r="U103" s="190"/>
      <c r="V103" s="190"/>
      <c r="W103" s="190"/>
      <c r="X103" s="190"/>
      <c r="Y103" s="190"/>
      <c r="Z103" s="190"/>
    </row>
    <row r="104" spans="1:26" ht="18" customHeight="1">
      <c r="A104" s="190"/>
      <c r="B104" s="190"/>
      <c r="C104" s="190"/>
      <c r="D104" s="190"/>
      <c r="E104" s="190"/>
      <c r="F104" s="237"/>
      <c r="G104" s="190"/>
      <c r="H104" s="190"/>
      <c r="I104" s="190"/>
      <c r="J104" s="190"/>
      <c r="K104" s="190"/>
      <c r="L104" s="190"/>
      <c r="M104" s="190"/>
      <c r="N104" s="190"/>
      <c r="O104" s="190"/>
      <c r="P104" s="190"/>
      <c r="Q104" s="190"/>
      <c r="R104" s="190"/>
      <c r="S104" s="190"/>
      <c r="T104" s="190"/>
      <c r="U104" s="190"/>
      <c r="V104" s="190"/>
      <c r="W104" s="190"/>
      <c r="X104" s="190"/>
      <c r="Y104" s="190"/>
      <c r="Z104" s="190"/>
    </row>
    <row r="105" spans="1:26" ht="18" customHeight="1">
      <c r="A105" s="190"/>
      <c r="B105" s="190"/>
      <c r="C105" s="190"/>
      <c r="D105" s="190"/>
      <c r="E105" s="190"/>
      <c r="F105" s="237"/>
      <c r="G105" s="190"/>
      <c r="H105" s="190"/>
      <c r="I105" s="190"/>
      <c r="J105" s="190"/>
      <c r="K105" s="190"/>
      <c r="L105" s="190"/>
      <c r="M105" s="190"/>
      <c r="N105" s="190"/>
      <c r="O105" s="190"/>
      <c r="P105" s="190"/>
      <c r="Q105" s="190"/>
      <c r="R105" s="190"/>
      <c r="S105" s="190"/>
      <c r="T105" s="190"/>
      <c r="U105" s="190"/>
      <c r="V105" s="190"/>
      <c r="W105" s="190"/>
      <c r="X105" s="190"/>
      <c r="Y105" s="190"/>
      <c r="Z105" s="190"/>
    </row>
    <row r="106" spans="1:26" ht="18" customHeight="1">
      <c r="A106" s="190"/>
      <c r="B106" s="190"/>
      <c r="C106" s="190"/>
      <c r="D106" s="190"/>
      <c r="E106" s="190"/>
      <c r="F106" s="237"/>
      <c r="G106" s="190"/>
      <c r="H106" s="190"/>
      <c r="I106" s="190"/>
      <c r="J106" s="190"/>
      <c r="K106" s="190"/>
      <c r="L106" s="190"/>
      <c r="M106" s="190"/>
      <c r="N106" s="190"/>
      <c r="O106" s="190"/>
      <c r="P106" s="190"/>
      <c r="Q106" s="190"/>
      <c r="R106" s="190"/>
      <c r="S106" s="190"/>
      <c r="T106" s="190"/>
      <c r="U106" s="190"/>
      <c r="V106" s="190"/>
      <c r="W106" s="190"/>
      <c r="X106" s="190"/>
      <c r="Y106" s="190"/>
      <c r="Z106" s="190"/>
    </row>
    <row r="107" spans="1:26" ht="18" customHeight="1">
      <c r="A107" s="190"/>
      <c r="B107" s="190"/>
      <c r="C107" s="190"/>
      <c r="D107" s="190"/>
      <c r="E107" s="190"/>
      <c r="F107" s="237"/>
      <c r="G107" s="190"/>
      <c r="H107" s="190"/>
      <c r="I107" s="190"/>
      <c r="J107" s="190"/>
      <c r="K107" s="190"/>
      <c r="L107" s="190"/>
      <c r="M107" s="190"/>
      <c r="N107" s="190"/>
      <c r="O107" s="190"/>
      <c r="P107" s="190"/>
      <c r="Q107" s="190"/>
      <c r="R107" s="190"/>
      <c r="S107" s="190"/>
      <c r="T107" s="190"/>
      <c r="U107" s="190"/>
      <c r="V107" s="190"/>
      <c r="W107" s="190"/>
      <c r="X107" s="190"/>
      <c r="Y107" s="190"/>
      <c r="Z107" s="190"/>
    </row>
    <row r="108" spans="1:26" ht="18" customHeight="1">
      <c r="A108" s="190"/>
      <c r="B108" s="190"/>
      <c r="C108" s="190"/>
      <c r="D108" s="190"/>
      <c r="E108" s="190"/>
      <c r="F108" s="237"/>
      <c r="G108" s="190"/>
      <c r="H108" s="190"/>
      <c r="I108" s="190"/>
      <c r="J108" s="190"/>
      <c r="K108" s="190"/>
      <c r="L108" s="190"/>
      <c r="M108" s="190"/>
      <c r="N108" s="190"/>
      <c r="O108" s="190"/>
      <c r="P108" s="190"/>
      <c r="Q108" s="190"/>
      <c r="R108" s="190"/>
      <c r="S108" s="190"/>
      <c r="T108" s="190"/>
      <c r="U108" s="190"/>
      <c r="V108" s="190"/>
      <c r="W108" s="190"/>
      <c r="X108" s="190"/>
      <c r="Y108" s="190"/>
      <c r="Z108" s="190"/>
    </row>
    <row r="109" spans="1:26" ht="18" customHeight="1">
      <c r="A109" s="190"/>
      <c r="B109" s="190"/>
      <c r="C109" s="190"/>
      <c r="D109" s="190"/>
      <c r="E109" s="190"/>
      <c r="F109" s="237"/>
      <c r="G109" s="190"/>
      <c r="H109" s="190"/>
      <c r="I109" s="190"/>
      <c r="J109" s="190"/>
      <c r="K109" s="190"/>
      <c r="L109" s="190"/>
      <c r="M109" s="190"/>
      <c r="N109" s="190"/>
      <c r="O109" s="190"/>
      <c r="P109" s="190"/>
      <c r="Q109" s="190"/>
      <c r="R109" s="190"/>
      <c r="S109" s="190"/>
      <c r="T109" s="190"/>
      <c r="U109" s="190"/>
      <c r="V109" s="190"/>
      <c r="W109" s="190"/>
      <c r="X109" s="190"/>
      <c r="Y109" s="190"/>
      <c r="Z109" s="190"/>
    </row>
    <row r="110" spans="1:26" ht="18" customHeight="1">
      <c r="A110" s="190"/>
      <c r="B110" s="190"/>
      <c r="C110" s="190"/>
      <c r="D110" s="190"/>
      <c r="E110" s="190"/>
      <c r="F110" s="237"/>
      <c r="G110" s="190"/>
      <c r="H110" s="190"/>
      <c r="I110" s="190"/>
      <c r="J110" s="190"/>
      <c r="K110" s="190"/>
      <c r="L110" s="190"/>
      <c r="M110" s="190"/>
      <c r="N110" s="190"/>
      <c r="O110" s="190"/>
      <c r="P110" s="190"/>
      <c r="Q110" s="190"/>
      <c r="R110" s="190"/>
      <c r="S110" s="190"/>
      <c r="T110" s="190"/>
      <c r="U110" s="190"/>
      <c r="V110" s="190"/>
      <c r="W110" s="190"/>
      <c r="X110" s="190"/>
      <c r="Y110" s="190"/>
      <c r="Z110" s="190"/>
    </row>
    <row r="111" spans="1:26" ht="18" customHeight="1">
      <c r="A111" s="190"/>
      <c r="B111" s="190"/>
      <c r="C111" s="190"/>
      <c r="D111" s="190"/>
      <c r="E111" s="190"/>
      <c r="F111" s="237"/>
      <c r="G111" s="190"/>
      <c r="H111" s="190"/>
      <c r="I111" s="190"/>
      <c r="J111" s="190"/>
      <c r="K111" s="190"/>
      <c r="L111" s="190"/>
      <c r="M111" s="190"/>
      <c r="N111" s="190"/>
      <c r="O111" s="190"/>
      <c r="P111" s="190"/>
      <c r="Q111" s="190"/>
      <c r="R111" s="190"/>
      <c r="S111" s="190"/>
      <c r="T111" s="190"/>
      <c r="U111" s="190"/>
      <c r="V111" s="190"/>
      <c r="W111" s="190"/>
      <c r="X111" s="190"/>
      <c r="Y111" s="190"/>
      <c r="Z111" s="190"/>
    </row>
    <row r="112" spans="1:26" ht="18" customHeight="1">
      <c r="A112" s="190"/>
      <c r="B112" s="190"/>
      <c r="C112" s="190"/>
      <c r="D112" s="190"/>
      <c r="E112" s="190"/>
      <c r="F112" s="237"/>
      <c r="G112" s="190"/>
      <c r="H112" s="190"/>
      <c r="I112" s="190"/>
      <c r="J112" s="190"/>
      <c r="K112" s="190"/>
      <c r="L112" s="190"/>
      <c r="M112" s="190"/>
      <c r="N112" s="190"/>
      <c r="O112" s="190"/>
      <c r="P112" s="190"/>
      <c r="Q112" s="190"/>
      <c r="R112" s="190"/>
      <c r="S112" s="190"/>
      <c r="T112" s="190"/>
      <c r="U112" s="190"/>
      <c r="V112" s="190"/>
      <c r="W112" s="190"/>
      <c r="X112" s="190"/>
      <c r="Y112" s="190"/>
      <c r="Z112" s="190"/>
    </row>
    <row r="113" spans="1:26" ht="18" customHeight="1">
      <c r="A113" s="190"/>
      <c r="B113" s="190"/>
      <c r="C113" s="190"/>
      <c r="D113" s="190"/>
      <c r="E113" s="190"/>
      <c r="F113" s="237"/>
      <c r="G113" s="190"/>
      <c r="H113" s="190"/>
      <c r="I113" s="190"/>
      <c r="J113" s="190"/>
      <c r="K113" s="190"/>
      <c r="L113" s="190"/>
      <c r="M113" s="190"/>
      <c r="N113" s="190"/>
      <c r="O113" s="190"/>
      <c r="P113" s="190"/>
      <c r="Q113" s="190"/>
      <c r="R113" s="190"/>
      <c r="S113" s="190"/>
      <c r="T113" s="190"/>
      <c r="U113" s="190"/>
      <c r="V113" s="190"/>
      <c r="W113" s="190"/>
      <c r="X113" s="190"/>
      <c r="Y113" s="190"/>
      <c r="Z113" s="190"/>
    </row>
    <row r="114" spans="1:26" ht="18" customHeight="1">
      <c r="A114" s="190"/>
      <c r="B114" s="190"/>
      <c r="C114" s="190"/>
      <c r="D114" s="190"/>
      <c r="E114" s="190"/>
      <c r="F114" s="237"/>
      <c r="G114" s="190"/>
      <c r="H114" s="190"/>
      <c r="I114" s="190"/>
      <c r="J114" s="190"/>
      <c r="K114" s="190"/>
      <c r="L114" s="190"/>
      <c r="M114" s="190"/>
      <c r="N114" s="190"/>
      <c r="O114" s="190"/>
      <c r="P114" s="190"/>
      <c r="Q114" s="190"/>
      <c r="R114" s="190"/>
      <c r="S114" s="190"/>
      <c r="T114" s="190"/>
      <c r="U114" s="190"/>
      <c r="V114" s="190"/>
      <c r="W114" s="190"/>
      <c r="X114" s="190"/>
      <c r="Y114" s="190"/>
      <c r="Z114" s="190"/>
    </row>
    <row r="115" spans="1:26" ht="18" customHeight="1">
      <c r="A115" s="190"/>
      <c r="B115" s="190"/>
      <c r="C115" s="190"/>
      <c r="D115" s="190"/>
      <c r="E115" s="190"/>
      <c r="F115" s="237"/>
      <c r="G115" s="190"/>
      <c r="H115" s="190"/>
      <c r="I115" s="190"/>
      <c r="J115" s="190"/>
      <c r="K115" s="190"/>
      <c r="L115" s="190"/>
      <c r="M115" s="190"/>
      <c r="N115" s="190"/>
      <c r="O115" s="190"/>
      <c r="P115" s="190"/>
      <c r="Q115" s="190"/>
      <c r="R115" s="190"/>
      <c r="S115" s="190"/>
      <c r="T115" s="190"/>
      <c r="U115" s="190"/>
      <c r="V115" s="190"/>
      <c r="W115" s="190"/>
      <c r="X115" s="190"/>
      <c r="Y115" s="190"/>
      <c r="Z115" s="190"/>
    </row>
    <row r="116" spans="1:26" ht="18" customHeight="1">
      <c r="A116" s="190"/>
      <c r="B116" s="190"/>
      <c r="C116" s="190"/>
      <c r="D116" s="190"/>
      <c r="E116" s="190"/>
      <c r="F116" s="237"/>
      <c r="G116" s="190"/>
      <c r="H116" s="190"/>
      <c r="I116" s="190"/>
      <c r="J116" s="190"/>
      <c r="K116" s="190"/>
      <c r="L116" s="190"/>
      <c r="M116" s="190"/>
      <c r="N116" s="190"/>
      <c r="O116" s="190"/>
      <c r="P116" s="190"/>
      <c r="Q116" s="190"/>
      <c r="R116" s="190"/>
      <c r="S116" s="190"/>
      <c r="T116" s="190"/>
      <c r="U116" s="190"/>
      <c r="V116" s="190"/>
      <c r="W116" s="190"/>
      <c r="X116" s="190"/>
      <c r="Y116" s="190"/>
      <c r="Z116" s="190"/>
    </row>
    <row r="117" spans="1:26" ht="18" customHeight="1">
      <c r="A117" s="190"/>
      <c r="B117" s="190"/>
      <c r="C117" s="190"/>
      <c r="D117" s="190"/>
      <c r="E117" s="190"/>
      <c r="F117" s="237"/>
      <c r="G117" s="190"/>
      <c r="H117" s="190"/>
      <c r="I117" s="190"/>
      <c r="J117" s="190"/>
      <c r="K117" s="190"/>
      <c r="L117" s="190"/>
      <c r="M117" s="190"/>
      <c r="N117" s="190"/>
      <c r="O117" s="190"/>
      <c r="P117" s="190"/>
      <c r="Q117" s="190"/>
      <c r="R117" s="190"/>
      <c r="S117" s="190"/>
      <c r="T117" s="190"/>
      <c r="U117" s="190"/>
      <c r="V117" s="190"/>
      <c r="W117" s="190"/>
      <c r="X117" s="190"/>
      <c r="Y117" s="190"/>
      <c r="Z117" s="190"/>
    </row>
    <row r="118" spans="1:26" ht="18" customHeight="1">
      <c r="A118" s="190"/>
      <c r="B118" s="190"/>
      <c r="C118" s="190"/>
      <c r="D118" s="190"/>
      <c r="E118" s="190"/>
      <c r="F118" s="237"/>
      <c r="G118" s="190"/>
      <c r="H118" s="190"/>
      <c r="I118" s="190"/>
      <c r="J118" s="190"/>
      <c r="K118" s="190"/>
      <c r="L118" s="190"/>
      <c r="M118" s="190"/>
      <c r="N118" s="190"/>
      <c r="O118" s="190"/>
      <c r="P118" s="190"/>
      <c r="Q118" s="190"/>
      <c r="R118" s="190"/>
      <c r="S118" s="190"/>
      <c r="T118" s="190"/>
      <c r="U118" s="190"/>
      <c r="V118" s="190"/>
      <c r="W118" s="190"/>
      <c r="X118" s="190"/>
      <c r="Y118" s="190"/>
      <c r="Z118" s="190"/>
    </row>
    <row r="119" spans="1:26" ht="18" customHeight="1">
      <c r="A119" s="190"/>
      <c r="B119" s="190"/>
      <c r="C119" s="190"/>
      <c r="D119" s="190"/>
      <c r="E119" s="190"/>
      <c r="F119" s="237"/>
      <c r="G119" s="190"/>
      <c r="H119" s="190"/>
      <c r="I119" s="190"/>
      <c r="J119" s="190"/>
      <c r="K119" s="190"/>
      <c r="L119" s="190"/>
      <c r="M119" s="190"/>
      <c r="N119" s="190"/>
      <c r="O119" s="190"/>
      <c r="P119" s="190"/>
      <c r="Q119" s="190"/>
      <c r="R119" s="190"/>
      <c r="S119" s="190"/>
      <c r="T119" s="190"/>
      <c r="U119" s="190"/>
      <c r="V119" s="190"/>
      <c r="W119" s="190"/>
      <c r="X119" s="190"/>
      <c r="Y119" s="190"/>
      <c r="Z119" s="190"/>
    </row>
    <row r="120" spans="1:26" ht="18" customHeight="1">
      <c r="A120" s="190"/>
      <c r="B120" s="190"/>
      <c r="C120" s="190"/>
      <c r="D120" s="190"/>
      <c r="E120" s="190"/>
      <c r="F120" s="237"/>
      <c r="G120" s="190"/>
      <c r="H120" s="190"/>
      <c r="I120" s="190"/>
      <c r="J120" s="190"/>
      <c r="K120" s="190"/>
      <c r="L120" s="190"/>
      <c r="M120" s="190"/>
      <c r="N120" s="190"/>
      <c r="O120" s="190"/>
      <c r="P120" s="190"/>
      <c r="Q120" s="190"/>
      <c r="R120" s="190"/>
      <c r="S120" s="190"/>
      <c r="T120" s="190"/>
      <c r="U120" s="190"/>
      <c r="V120" s="190"/>
      <c r="W120" s="190"/>
      <c r="X120" s="190"/>
      <c r="Y120" s="190"/>
      <c r="Z120" s="190"/>
    </row>
    <row r="121" spans="1:26" ht="18" customHeight="1">
      <c r="A121" s="190"/>
      <c r="B121" s="190"/>
      <c r="C121" s="190"/>
      <c r="D121" s="190"/>
      <c r="E121" s="190"/>
      <c r="F121" s="237"/>
      <c r="G121" s="190"/>
      <c r="H121" s="190"/>
      <c r="I121" s="190"/>
      <c r="J121" s="190"/>
      <c r="K121" s="190"/>
      <c r="L121" s="190"/>
      <c r="M121" s="190"/>
      <c r="N121" s="190"/>
      <c r="O121" s="190"/>
      <c r="P121" s="190"/>
      <c r="Q121" s="190"/>
      <c r="R121" s="190"/>
      <c r="S121" s="190"/>
      <c r="T121" s="190"/>
      <c r="U121" s="190"/>
      <c r="V121" s="190"/>
      <c r="W121" s="190"/>
      <c r="X121" s="190"/>
      <c r="Y121" s="190"/>
      <c r="Z121" s="190"/>
    </row>
    <row r="122" spans="1:26" ht="18" customHeight="1">
      <c r="A122" s="190"/>
      <c r="B122" s="190"/>
      <c r="C122" s="190"/>
      <c r="D122" s="190"/>
      <c r="E122" s="190"/>
      <c r="F122" s="237"/>
      <c r="G122" s="190"/>
      <c r="H122" s="190"/>
      <c r="I122" s="190"/>
      <c r="J122" s="190"/>
      <c r="K122" s="190"/>
      <c r="L122" s="190"/>
      <c r="M122" s="190"/>
      <c r="N122" s="190"/>
      <c r="O122" s="190"/>
      <c r="P122" s="190"/>
      <c r="Q122" s="190"/>
      <c r="R122" s="190"/>
      <c r="S122" s="190"/>
      <c r="T122" s="190"/>
      <c r="U122" s="190"/>
      <c r="V122" s="190"/>
      <c r="W122" s="190"/>
      <c r="X122" s="190"/>
      <c r="Y122" s="190"/>
      <c r="Z122" s="190"/>
    </row>
    <row r="123" spans="1:26" ht="18" customHeight="1">
      <c r="A123" s="190"/>
      <c r="B123" s="190"/>
      <c r="C123" s="190"/>
      <c r="D123" s="190"/>
      <c r="E123" s="190"/>
      <c r="F123" s="237"/>
      <c r="G123" s="190"/>
      <c r="H123" s="190"/>
      <c r="I123" s="190"/>
      <c r="J123" s="190"/>
      <c r="K123" s="190"/>
      <c r="L123" s="190"/>
      <c r="M123" s="190"/>
      <c r="N123" s="190"/>
      <c r="O123" s="190"/>
      <c r="P123" s="190"/>
      <c r="Q123" s="190"/>
      <c r="R123" s="190"/>
      <c r="S123" s="190"/>
      <c r="T123" s="190"/>
      <c r="U123" s="190"/>
      <c r="V123" s="190"/>
      <c r="W123" s="190"/>
      <c r="X123" s="190"/>
      <c r="Y123" s="190"/>
      <c r="Z123" s="190"/>
    </row>
    <row r="124" spans="1:26" ht="18" customHeight="1">
      <c r="A124" s="190"/>
      <c r="B124" s="190"/>
      <c r="C124" s="190"/>
      <c r="D124" s="190"/>
      <c r="E124" s="190"/>
      <c r="F124" s="237"/>
      <c r="G124" s="190"/>
      <c r="H124" s="190"/>
      <c r="I124" s="190"/>
      <c r="J124" s="190"/>
      <c r="K124" s="190"/>
      <c r="L124" s="190"/>
      <c r="M124" s="190"/>
      <c r="N124" s="190"/>
      <c r="O124" s="190"/>
      <c r="P124" s="190"/>
      <c r="Q124" s="190"/>
      <c r="R124" s="190"/>
      <c r="S124" s="190"/>
      <c r="T124" s="190"/>
      <c r="U124" s="190"/>
      <c r="V124" s="190"/>
      <c r="W124" s="190"/>
      <c r="X124" s="190"/>
      <c r="Y124" s="190"/>
      <c r="Z124" s="190"/>
    </row>
    <row r="125" spans="1:26" ht="18" customHeight="1">
      <c r="A125" s="190"/>
      <c r="B125" s="190"/>
      <c r="C125" s="190"/>
      <c r="D125" s="190"/>
      <c r="E125" s="190"/>
      <c r="F125" s="237"/>
      <c r="G125" s="190"/>
      <c r="H125" s="190"/>
      <c r="I125" s="190"/>
      <c r="J125" s="190"/>
      <c r="K125" s="190"/>
      <c r="L125" s="190"/>
      <c r="M125" s="190"/>
      <c r="N125" s="190"/>
      <c r="O125" s="190"/>
      <c r="P125" s="190"/>
      <c r="Q125" s="190"/>
      <c r="R125" s="190"/>
      <c r="S125" s="190"/>
      <c r="T125" s="190"/>
      <c r="U125" s="190"/>
      <c r="V125" s="190"/>
      <c r="W125" s="190"/>
      <c r="X125" s="190"/>
      <c r="Y125" s="190"/>
      <c r="Z125" s="190"/>
    </row>
    <row r="126" spans="1:26" ht="18" customHeight="1">
      <c r="A126" s="190"/>
      <c r="B126" s="190"/>
      <c r="C126" s="190"/>
      <c r="D126" s="190"/>
      <c r="E126" s="190"/>
      <c r="F126" s="237"/>
      <c r="G126" s="190"/>
      <c r="H126" s="190"/>
      <c r="I126" s="190"/>
      <c r="J126" s="190"/>
      <c r="K126" s="190"/>
      <c r="L126" s="190"/>
      <c r="M126" s="190"/>
      <c r="N126" s="190"/>
      <c r="O126" s="190"/>
      <c r="P126" s="190"/>
      <c r="Q126" s="190"/>
      <c r="R126" s="190"/>
      <c r="S126" s="190"/>
      <c r="T126" s="190"/>
      <c r="U126" s="190"/>
      <c r="V126" s="190"/>
      <c r="W126" s="190"/>
      <c r="X126" s="190"/>
      <c r="Y126" s="190"/>
      <c r="Z126" s="190"/>
    </row>
    <row r="127" spans="1:26" ht="18" customHeight="1">
      <c r="A127" s="190"/>
      <c r="B127" s="190"/>
      <c r="C127" s="190"/>
      <c r="D127" s="190"/>
      <c r="E127" s="190"/>
      <c r="F127" s="237"/>
      <c r="G127" s="190"/>
      <c r="H127" s="190"/>
      <c r="I127" s="190"/>
      <c r="J127" s="190"/>
      <c r="K127" s="190"/>
      <c r="L127" s="190"/>
      <c r="M127" s="190"/>
      <c r="N127" s="190"/>
      <c r="O127" s="190"/>
      <c r="P127" s="190"/>
      <c r="Q127" s="190"/>
      <c r="R127" s="190"/>
      <c r="S127" s="190"/>
      <c r="T127" s="190"/>
      <c r="U127" s="190"/>
      <c r="V127" s="190"/>
      <c r="W127" s="190"/>
      <c r="X127" s="190"/>
      <c r="Y127" s="190"/>
      <c r="Z127" s="190"/>
    </row>
    <row r="128" spans="1:26" ht="18" customHeight="1">
      <c r="A128" s="190"/>
      <c r="B128" s="190"/>
      <c r="C128" s="190"/>
      <c r="D128" s="190"/>
      <c r="E128" s="190"/>
      <c r="F128" s="237"/>
      <c r="G128" s="190"/>
      <c r="H128" s="190"/>
      <c r="I128" s="190"/>
      <c r="J128" s="190"/>
      <c r="K128" s="190"/>
      <c r="L128" s="190"/>
      <c r="M128" s="190"/>
      <c r="N128" s="190"/>
      <c r="O128" s="190"/>
      <c r="P128" s="190"/>
      <c r="Q128" s="190"/>
      <c r="R128" s="190"/>
      <c r="S128" s="190"/>
      <c r="T128" s="190"/>
      <c r="U128" s="190"/>
      <c r="V128" s="190"/>
      <c r="W128" s="190"/>
      <c r="X128" s="190"/>
      <c r="Y128" s="190"/>
      <c r="Z128" s="190"/>
    </row>
    <row r="129" spans="1:26" ht="18" customHeight="1">
      <c r="A129" s="190"/>
      <c r="B129" s="190"/>
      <c r="C129" s="190"/>
      <c r="D129" s="190"/>
      <c r="E129" s="190"/>
      <c r="F129" s="237"/>
      <c r="G129" s="190"/>
      <c r="H129" s="190"/>
      <c r="I129" s="190"/>
      <c r="J129" s="190"/>
      <c r="K129" s="190"/>
      <c r="L129" s="190"/>
      <c r="M129" s="190"/>
      <c r="N129" s="190"/>
      <c r="O129" s="190"/>
      <c r="P129" s="190"/>
      <c r="Q129" s="190"/>
      <c r="R129" s="190"/>
      <c r="S129" s="190"/>
      <c r="T129" s="190"/>
      <c r="U129" s="190"/>
      <c r="V129" s="190"/>
      <c r="W129" s="190"/>
      <c r="X129" s="190"/>
      <c r="Y129" s="190"/>
      <c r="Z129" s="190"/>
    </row>
    <row r="130" spans="1:26" ht="18" customHeight="1">
      <c r="A130" s="190"/>
      <c r="B130" s="190"/>
      <c r="C130" s="190"/>
      <c r="D130" s="190"/>
      <c r="E130" s="190"/>
      <c r="F130" s="237"/>
      <c r="G130" s="190"/>
      <c r="H130" s="190"/>
      <c r="I130" s="190"/>
      <c r="J130" s="190"/>
      <c r="K130" s="190"/>
      <c r="L130" s="190"/>
      <c r="M130" s="190"/>
      <c r="N130" s="190"/>
      <c r="O130" s="190"/>
      <c r="P130" s="190"/>
      <c r="Q130" s="190"/>
      <c r="R130" s="190"/>
      <c r="S130" s="190"/>
      <c r="T130" s="190"/>
      <c r="U130" s="190"/>
      <c r="V130" s="190"/>
      <c r="W130" s="190"/>
      <c r="X130" s="190"/>
      <c r="Y130" s="190"/>
      <c r="Z130" s="190"/>
    </row>
    <row r="131" spans="1:26" ht="18" customHeight="1">
      <c r="A131" s="190"/>
      <c r="B131" s="190"/>
      <c r="C131" s="190"/>
      <c r="D131" s="190"/>
      <c r="E131" s="190"/>
      <c r="F131" s="237"/>
      <c r="G131" s="190"/>
      <c r="H131" s="190"/>
      <c r="I131" s="190"/>
      <c r="J131" s="190"/>
      <c r="K131" s="190"/>
      <c r="L131" s="190"/>
      <c r="M131" s="190"/>
      <c r="N131" s="190"/>
      <c r="O131" s="190"/>
      <c r="P131" s="190"/>
      <c r="Q131" s="190"/>
      <c r="R131" s="190"/>
      <c r="S131" s="190"/>
      <c r="T131" s="190"/>
      <c r="U131" s="190"/>
      <c r="V131" s="190"/>
      <c r="W131" s="190"/>
      <c r="X131" s="190"/>
      <c r="Y131" s="190"/>
      <c r="Z131" s="190"/>
    </row>
    <row r="132" spans="1:26" ht="18" customHeight="1">
      <c r="A132" s="190"/>
      <c r="B132" s="190"/>
      <c r="C132" s="190"/>
      <c r="D132" s="190"/>
      <c r="E132" s="190"/>
      <c r="F132" s="237"/>
      <c r="G132" s="190"/>
      <c r="H132" s="190"/>
      <c r="I132" s="190"/>
      <c r="J132" s="190"/>
      <c r="K132" s="190"/>
      <c r="L132" s="190"/>
      <c r="M132" s="190"/>
      <c r="N132" s="190"/>
      <c r="O132" s="190"/>
      <c r="P132" s="190"/>
      <c r="Q132" s="190"/>
      <c r="R132" s="190"/>
      <c r="S132" s="190"/>
      <c r="T132" s="190"/>
      <c r="U132" s="190"/>
      <c r="V132" s="190"/>
      <c r="W132" s="190"/>
      <c r="X132" s="190"/>
      <c r="Y132" s="190"/>
      <c r="Z132" s="190"/>
    </row>
    <row r="133" spans="1:26" ht="18" customHeight="1">
      <c r="A133" s="190"/>
      <c r="B133" s="190"/>
      <c r="C133" s="190"/>
      <c r="D133" s="190"/>
      <c r="E133" s="190"/>
      <c r="F133" s="237"/>
      <c r="G133" s="190"/>
      <c r="H133" s="190"/>
      <c r="I133" s="190"/>
      <c r="J133" s="190"/>
      <c r="K133" s="190"/>
      <c r="L133" s="190"/>
      <c r="M133" s="190"/>
      <c r="N133" s="190"/>
      <c r="O133" s="190"/>
      <c r="P133" s="190"/>
      <c r="Q133" s="190"/>
      <c r="R133" s="190"/>
      <c r="S133" s="190"/>
      <c r="T133" s="190"/>
      <c r="U133" s="190"/>
      <c r="V133" s="190"/>
      <c r="W133" s="190"/>
      <c r="X133" s="190"/>
      <c r="Y133" s="190"/>
      <c r="Z133" s="190"/>
    </row>
    <row r="134" spans="1:26" ht="18" customHeight="1">
      <c r="A134" s="190"/>
      <c r="B134" s="190"/>
      <c r="C134" s="190"/>
      <c r="D134" s="190"/>
      <c r="E134" s="190"/>
      <c r="F134" s="237"/>
      <c r="G134" s="190"/>
      <c r="H134" s="190"/>
      <c r="I134" s="190"/>
      <c r="J134" s="190"/>
      <c r="K134" s="190"/>
      <c r="L134" s="190"/>
      <c r="M134" s="190"/>
      <c r="N134" s="190"/>
      <c r="O134" s="190"/>
      <c r="P134" s="190"/>
      <c r="Q134" s="190"/>
      <c r="R134" s="190"/>
      <c r="S134" s="190"/>
      <c r="T134" s="190"/>
      <c r="U134" s="190"/>
      <c r="V134" s="190"/>
      <c r="W134" s="190"/>
      <c r="X134" s="190"/>
      <c r="Y134" s="190"/>
      <c r="Z134" s="190"/>
    </row>
    <row r="135" spans="1:26" ht="18" customHeight="1">
      <c r="A135" s="190"/>
      <c r="B135" s="190"/>
      <c r="C135" s="190"/>
      <c r="D135" s="190"/>
      <c r="E135" s="190"/>
      <c r="F135" s="237"/>
      <c r="G135" s="190"/>
      <c r="H135" s="190"/>
      <c r="I135" s="190"/>
      <c r="J135" s="190"/>
      <c r="K135" s="190"/>
      <c r="L135" s="190"/>
      <c r="M135" s="190"/>
      <c r="N135" s="190"/>
      <c r="O135" s="190"/>
      <c r="P135" s="190"/>
      <c r="Q135" s="190"/>
      <c r="R135" s="190"/>
      <c r="S135" s="190"/>
      <c r="T135" s="190"/>
      <c r="U135" s="190"/>
      <c r="V135" s="190"/>
      <c r="W135" s="190"/>
      <c r="X135" s="190"/>
      <c r="Y135" s="190"/>
      <c r="Z135" s="190"/>
    </row>
    <row r="136" spans="1:26" ht="18" customHeight="1">
      <c r="A136" s="190"/>
      <c r="B136" s="190"/>
      <c r="C136" s="190"/>
      <c r="D136" s="190"/>
      <c r="E136" s="190"/>
      <c r="F136" s="237"/>
      <c r="G136" s="190"/>
      <c r="H136" s="190"/>
      <c r="I136" s="190"/>
      <c r="J136" s="190"/>
      <c r="K136" s="190"/>
      <c r="L136" s="190"/>
      <c r="M136" s="190"/>
      <c r="N136" s="190"/>
      <c r="O136" s="190"/>
      <c r="P136" s="190"/>
      <c r="Q136" s="190"/>
      <c r="R136" s="190"/>
      <c r="S136" s="190"/>
      <c r="T136" s="190"/>
      <c r="U136" s="190"/>
      <c r="V136" s="190"/>
      <c r="W136" s="190"/>
      <c r="X136" s="190"/>
      <c r="Y136" s="190"/>
      <c r="Z136" s="190"/>
    </row>
    <row r="137" spans="1:26" ht="18" customHeight="1">
      <c r="A137" s="190"/>
      <c r="B137" s="190"/>
      <c r="C137" s="190"/>
      <c r="D137" s="190"/>
      <c r="E137" s="190"/>
      <c r="F137" s="237"/>
      <c r="G137" s="190"/>
      <c r="H137" s="190"/>
      <c r="I137" s="190"/>
      <c r="J137" s="190"/>
      <c r="K137" s="190"/>
      <c r="L137" s="190"/>
      <c r="M137" s="190"/>
      <c r="N137" s="190"/>
      <c r="O137" s="190"/>
      <c r="P137" s="190"/>
      <c r="Q137" s="190"/>
      <c r="R137" s="190"/>
      <c r="S137" s="190"/>
      <c r="T137" s="190"/>
      <c r="U137" s="190"/>
      <c r="V137" s="190"/>
      <c r="W137" s="190"/>
      <c r="X137" s="190"/>
      <c r="Y137" s="190"/>
      <c r="Z137" s="190"/>
    </row>
    <row r="138" spans="1:26" ht="18" customHeight="1">
      <c r="A138" s="190"/>
      <c r="B138" s="190"/>
      <c r="C138" s="190"/>
      <c r="D138" s="190"/>
      <c r="E138" s="190"/>
      <c r="F138" s="237"/>
      <c r="G138" s="190"/>
      <c r="H138" s="190"/>
      <c r="I138" s="190"/>
      <c r="J138" s="190"/>
      <c r="K138" s="190"/>
      <c r="L138" s="190"/>
      <c r="M138" s="190"/>
      <c r="N138" s="190"/>
      <c r="O138" s="190"/>
      <c r="P138" s="190"/>
      <c r="Q138" s="190"/>
      <c r="R138" s="190"/>
      <c r="S138" s="190"/>
      <c r="T138" s="190"/>
      <c r="U138" s="190"/>
      <c r="V138" s="190"/>
      <c r="W138" s="190"/>
      <c r="X138" s="190"/>
      <c r="Y138" s="190"/>
      <c r="Z138" s="190"/>
    </row>
    <row r="139" spans="1:26" ht="18" customHeight="1">
      <c r="A139" s="190"/>
      <c r="B139" s="190"/>
      <c r="C139" s="190"/>
      <c r="D139" s="190"/>
      <c r="E139" s="190"/>
      <c r="F139" s="237"/>
      <c r="G139" s="190"/>
      <c r="H139" s="190"/>
      <c r="I139" s="190"/>
      <c r="J139" s="190"/>
      <c r="K139" s="190"/>
      <c r="L139" s="190"/>
      <c r="M139" s="190"/>
      <c r="N139" s="190"/>
      <c r="O139" s="190"/>
      <c r="P139" s="190"/>
      <c r="Q139" s="190"/>
      <c r="R139" s="190"/>
      <c r="S139" s="190"/>
      <c r="T139" s="190"/>
      <c r="U139" s="190"/>
      <c r="V139" s="190"/>
      <c r="W139" s="190"/>
      <c r="X139" s="190"/>
      <c r="Y139" s="190"/>
      <c r="Z139" s="190"/>
    </row>
    <row r="140" spans="1:26" ht="18" customHeight="1">
      <c r="A140" s="190"/>
      <c r="B140" s="190"/>
      <c r="C140" s="190"/>
      <c r="D140" s="190"/>
      <c r="E140" s="190"/>
      <c r="F140" s="237"/>
      <c r="G140" s="190"/>
      <c r="H140" s="190"/>
      <c r="I140" s="190"/>
      <c r="J140" s="190"/>
      <c r="K140" s="190"/>
      <c r="L140" s="190"/>
      <c r="M140" s="190"/>
      <c r="N140" s="190"/>
      <c r="O140" s="190"/>
      <c r="P140" s="190"/>
      <c r="Q140" s="190"/>
      <c r="R140" s="190"/>
      <c r="S140" s="190"/>
      <c r="T140" s="190"/>
      <c r="U140" s="190"/>
      <c r="V140" s="190"/>
      <c r="W140" s="190"/>
      <c r="X140" s="190"/>
      <c r="Y140" s="190"/>
      <c r="Z140" s="190"/>
    </row>
    <row r="141" spans="1:26" ht="18" customHeight="1">
      <c r="A141" s="190"/>
      <c r="B141" s="190"/>
      <c r="C141" s="190"/>
      <c r="D141" s="190"/>
      <c r="E141" s="190"/>
      <c r="F141" s="237"/>
      <c r="G141" s="190"/>
      <c r="H141" s="190"/>
      <c r="I141" s="190"/>
      <c r="J141" s="190"/>
      <c r="K141" s="190"/>
      <c r="L141" s="190"/>
      <c r="M141" s="190"/>
      <c r="N141" s="190"/>
      <c r="O141" s="190"/>
      <c r="P141" s="190"/>
      <c r="Q141" s="190"/>
      <c r="R141" s="190"/>
      <c r="S141" s="190"/>
      <c r="T141" s="190"/>
      <c r="U141" s="190"/>
      <c r="V141" s="190"/>
      <c r="W141" s="190"/>
      <c r="X141" s="190"/>
      <c r="Y141" s="190"/>
      <c r="Z141" s="190"/>
    </row>
    <row r="142" spans="1:26" ht="18" customHeight="1">
      <c r="A142" s="190"/>
      <c r="B142" s="190"/>
      <c r="C142" s="190"/>
      <c r="D142" s="190"/>
      <c r="E142" s="190"/>
      <c r="F142" s="237"/>
      <c r="G142" s="190"/>
      <c r="H142" s="190"/>
      <c r="I142" s="190"/>
      <c r="J142" s="190"/>
      <c r="K142" s="190"/>
      <c r="L142" s="190"/>
      <c r="M142" s="190"/>
      <c r="N142" s="190"/>
      <c r="O142" s="190"/>
      <c r="P142" s="190"/>
      <c r="Q142" s="190"/>
      <c r="R142" s="190"/>
      <c r="S142" s="190"/>
      <c r="T142" s="190"/>
      <c r="U142" s="190"/>
      <c r="V142" s="190"/>
      <c r="W142" s="190"/>
      <c r="X142" s="190"/>
      <c r="Y142" s="190"/>
      <c r="Z142" s="190"/>
    </row>
    <row r="143" spans="1:26" ht="18" customHeight="1">
      <c r="A143" s="190"/>
      <c r="B143" s="190"/>
      <c r="C143" s="190"/>
      <c r="D143" s="190"/>
      <c r="E143" s="190"/>
      <c r="F143" s="237"/>
      <c r="G143" s="190"/>
      <c r="H143" s="190"/>
      <c r="I143" s="190"/>
      <c r="J143" s="190"/>
      <c r="K143" s="190"/>
      <c r="L143" s="190"/>
      <c r="M143" s="190"/>
      <c r="N143" s="190"/>
      <c r="O143" s="190"/>
      <c r="P143" s="190"/>
      <c r="Q143" s="190"/>
      <c r="R143" s="190"/>
      <c r="S143" s="190"/>
      <c r="T143" s="190"/>
      <c r="U143" s="190"/>
      <c r="V143" s="190"/>
      <c r="W143" s="190"/>
      <c r="X143" s="190"/>
      <c r="Y143" s="190"/>
      <c r="Z143" s="190"/>
    </row>
    <row r="144" spans="1:26" ht="18" customHeight="1">
      <c r="A144" s="190"/>
      <c r="B144" s="190"/>
      <c r="C144" s="190"/>
      <c r="D144" s="190"/>
      <c r="E144" s="190"/>
      <c r="F144" s="237"/>
      <c r="G144" s="190"/>
      <c r="H144" s="190"/>
      <c r="I144" s="190"/>
      <c r="J144" s="190"/>
      <c r="K144" s="190"/>
      <c r="L144" s="190"/>
      <c r="M144" s="190"/>
      <c r="N144" s="190"/>
      <c r="O144" s="190"/>
      <c r="P144" s="190"/>
      <c r="Q144" s="190"/>
      <c r="R144" s="190"/>
      <c r="S144" s="190"/>
      <c r="T144" s="190"/>
      <c r="U144" s="190"/>
      <c r="V144" s="190"/>
      <c r="W144" s="190"/>
      <c r="X144" s="190"/>
      <c r="Y144" s="190"/>
      <c r="Z144" s="190"/>
    </row>
    <row r="145" spans="1:26" ht="18" customHeight="1">
      <c r="A145" s="190"/>
      <c r="B145" s="190"/>
      <c r="C145" s="190"/>
      <c r="D145" s="190"/>
      <c r="E145" s="190"/>
      <c r="F145" s="237"/>
      <c r="G145" s="190"/>
      <c r="H145" s="190"/>
      <c r="I145" s="190"/>
      <c r="J145" s="190"/>
      <c r="K145" s="190"/>
      <c r="L145" s="190"/>
      <c r="M145" s="190"/>
      <c r="N145" s="190"/>
      <c r="O145" s="190"/>
      <c r="P145" s="190"/>
      <c r="Q145" s="190"/>
      <c r="R145" s="190"/>
      <c r="S145" s="190"/>
      <c r="T145" s="190"/>
      <c r="U145" s="190"/>
      <c r="V145" s="190"/>
      <c r="W145" s="190"/>
      <c r="X145" s="190"/>
      <c r="Y145" s="190"/>
      <c r="Z145" s="190"/>
    </row>
    <row r="146" spans="1:26" ht="18" customHeight="1">
      <c r="A146" s="190"/>
      <c r="B146" s="190"/>
      <c r="C146" s="190"/>
      <c r="D146" s="190"/>
      <c r="E146" s="190"/>
      <c r="F146" s="237"/>
      <c r="G146" s="190"/>
      <c r="H146" s="190"/>
      <c r="I146" s="190"/>
      <c r="J146" s="190"/>
      <c r="K146" s="190"/>
      <c r="L146" s="190"/>
      <c r="M146" s="190"/>
      <c r="N146" s="190"/>
      <c r="O146" s="190"/>
      <c r="P146" s="190"/>
      <c r="Q146" s="190"/>
      <c r="R146" s="190"/>
      <c r="S146" s="190"/>
      <c r="T146" s="190"/>
      <c r="U146" s="190"/>
      <c r="V146" s="190"/>
      <c r="W146" s="190"/>
      <c r="X146" s="190"/>
      <c r="Y146" s="190"/>
      <c r="Z146" s="190"/>
    </row>
    <row r="147" spans="1:26" ht="18" customHeight="1">
      <c r="A147" s="190"/>
      <c r="B147" s="190"/>
      <c r="C147" s="190"/>
      <c r="D147" s="190"/>
      <c r="E147" s="190"/>
      <c r="F147" s="237"/>
      <c r="G147" s="190"/>
      <c r="H147" s="190"/>
      <c r="I147" s="190"/>
      <c r="J147" s="190"/>
      <c r="K147" s="190"/>
      <c r="L147" s="190"/>
      <c r="M147" s="190"/>
      <c r="N147" s="190"/>
      <c r="O147" s="190"/>
      <c r="P147" s="190"/>
      <c r="Q147" s="190"/>
      <c r="R147" s="190"/>
      <c r="S147" s="190"/>
      <c r="T147" s="190"/>
      <c r="U147" s="190"/>
      <c r="V147" s="190"/>
      <c r="W147" s="190"/>
      <c r="X147" s="190"/>
      <c r="Y147" s="190"/>
      <c r="Z147" s="190"/>
    </row>
    <row r="148" spans="1:26" ht="18" customHeight="1">
      <c r="A148" s="190"/>
      <c r="B148" s="190"/>
      <c r="C148" s="190"/>
      <c r="D148" s="190"/>
      <c r="E148" s="190"/>
      <c r="F148" s="237"/>
      <c r="G148" s="190"/>
      <c r="H148" s="190"/>
      <c r="I148" s="190"/>
      <c r="J148" s="190"/>
      <c r="K148" s="190"/>
      <c r="L148" s="190"/>
      <c r="M148" s="190"/>
      <c r="N148" s="190"/>
      <c r="O148" s="190"/>
      <c r="P148" s="190"/>
      <c r="Q148" s="190"/>
      <c r="R148" s="190"/>
      <c r="S148" s="190"/>
      <c r="T148" s="190"/>
      <c r="U148" s="190"/>
      <c r="V148" s="190"/>
      <c r="W148" s="190"/>
      <c r="X148" s="190"/>
      <c r="Y148" s="190"/>
      <c r="Z148" s="190"/>
    </row>
    <row r="149" spans="1:26" ht="18" customHeight="1">
      <c r="A149" s="190"/>
      <c r="B149" s="190"/>
      <c r="C149" s="190"/>
      <c r="D149" s="190"/>
      <c r="E149" s="190"/>
      <c r="F149" s="237"/>
      <c r="G149" s="190"/>
      <c r="H149" s="190"/>
      <c r="I149" s="190"/>
      <c r="J149" s="190"/>
      <c r="K149" s="190"/>
      <c r="L149" s="190"/>
      <c r="M149" s="190"/>
      <c r="N149" s="190"/>
      <c r="O149" s="190"/>
      <c r="P149" s="190"/>
      <c r="Q149" s="190"/>
      <c r="R149" s="190"/>
      <c r="S149" s="190"/>
      <c r="T149" s="190"/>
      <c r="U149" s="190"/>
      <c r="V149" s="190"/>
      <c r="W149" s="190"/>
      <c r="X149" s="190"/>
      <c r="Y149" s="190"/>
      <c r="Z149" s="190"/>
    </row>
    <row r="150" spans="1:26" ht="18" customHeight="1">
      <c r="A150" s="190"/>
      <c r="B150" s="190"/>
      <c r="C150" s="190"/>
      <c r="D150" s="190"/>
      <c r="E150" s="190"/>
      <c r="F150" s="237"/>
      <c r="G150" s="190"/>
      <c r="H150" s="190"/>
      <c r="I150" s="190"/>
      <c r="J150" s="190"/>
      <c r="K150" s="190"/>
      <c r="L150" s="190"/>
      <c r="M150" s="190"/>
      <c r="N150" s="190"/>
      <c r="O150" s="190"/>
      <c r="P150" s="190"/>
      <c r="Q150" s="190"/>
      <c r="R150" s="190"/>
      <c r="S150" s="190"/>
      <c r="T150" s="190"/>
      <c r="U150" s="190"/>
      <c r="V150" s="190"/>
      <c r="W150" s="190"/>
      <c r="X150" s="190"/>
      <c r="Y150" s="190"/>
      <c r="Z150" s="190"/>
    </row>
    <row r="151" spans="1:26" ht="18" customHeight="1">
      <c r="A151" s="190"/>
      <c r="B151" s="190"/>
      <c r="C151" s="190"/>
      <c r="D151" s="190"/>
      <c r="E151" s="190"/>
      <c r="F151" s="237"/>
      <c r="G151" s="190"/>
      <c r="H151" s="190"/>
      <c r="I151" s="190"/>
      <c r="J151" s="190"/>
      <c r="K151" s="190"/>
      <c r="L151" s="190"/>
      <c r="M151" s="190"/>
      <c r="N151" s="190"/>
      <c r="O151" s="190"/>
      <c r="P151" s="190"/>
      <c r="Q151" s="190"/>
      <c r="R151" s="190"/>
      <c r="S151" s="190"/>
      <c r="T151" s="190"/>
      <c r="U151" s="190"/>
      <c r="V151" s="190"/>
      <c r="W151" s="190"/>
      <c r="X151" s="190"/>
      <c r="Y151" s="190"/>
      <c r="Z151" s="190"/>
    </row>
    <row r="152" spans="1:26" ht="18" customHeight="1">
      <c r="A152" s="190"/>
      <c r="B152" s="190"/>
      <c r="C152" s="190"/>
      <c r="D152" s="190"/>
      <c r="E152" s="190"/>
      <c r="F152" s="237"/>
      <c r="G152" s="190"/>
      <c r="H152" s="190"/>
      <c r="I152" s="190"/>
      <c r="J152" s="190"/>
      <c r="K152" s="190"/>
      <c r="L152" s="190"/>
      <c r="M152" s="190"/>
      <c r="N152" s="190"/>
      <c r="O152" s="190"/>
      <c r="P152" s="190"/>
      <c r="Q152" s="190"/>
      <c r="R152" s="190"/>
      <c r="S152" s="190"/>
      <c r="T152" s="190"/>
      <c r="U152" s="190"/>
      <c r="V152" s="190"/>
      <c r="W152" s="190"/>
      <c r="X152" s="190"/>
      <c r="Y152" s="190"/>
      <c r="Z152" s="190"/>
    </row>
    <row r="153" spans="1:26" ht="18" customHeight="1">
      <c r="A153" s="190"/>
      <c r="B153" s="190"/>
      <c r="C153" s="190"/>
      <c r="D153" s="190"/>
      <c r="E153" s="190"/>
      <c r="F153" s="237"/>
      <c r="G153" s="190"/>
      <c r="H153" s="190"/>
      <c r="I153" s="190"/>
      <c r="J153" s="190"/>
      <c r="K153" s="190"/>
      <c r="L153" s="190"/>
      <c r="M153" s="190"/>
      <c r="N153" s="190"/>
      <c r="O153" s="190"/>
      <c r="P153" s="190"/>
      <c r="Q153" s="190"/>
      <c r="R153" s="190"/>
      <c r="S153" s="190"/>
      <c r="T153" s="190"/>
      <c r="U153" s="190"/>
      <c r="V153" s="190"/>
      <c r="W153" s="190"/>
      <c r="X153" s="190"/>
      <c r="Y153" s="190"/>
      <c r="Z153" s="190"/>
    </row>
    <row r="154" spans="1:26" ht="18" customHeight="1">
      <c r="A154" s="190"/>
      <c r="B154" s="190"/>
      <c r="C154" s="190"/>
      <c r="D154" s="190"/>
      <c r="E154" s="190"/>
      <c r="F154" s="237"/>
      <c r="G154" s="190"/>
      <c r="H154" s="190"/>
      <c r="I154" s="190"/>
      <c r="J154" s="190"/>
      <c r="K154" s="190"/>
      <c r="L154" s="190"/>
      <c r="M154" s="190"/>
      <c r="N154" s="190"/>
      <c r="O154" s="190"/>
      <c r="P154" s="190"/>
      <c r="Q154" s="190"/>
      <c r="R154" s="190"/>
      <c r="S154" s="190"/>
      <c r="T154" s="190"/>
      <c r="U154" s="190"/>
      <c r="V154" s="190"/>
      <c r="W154" s="190"/>
      <c r="X154" s="190"/>
      <c r="Y154" s="190"/>
      <c r="Z154" s="190"/>
    </row>
    <row r="155" spans="1:26" ht="18" customHeight="1">
      <c r="A155" s="190"/>
      <c r="B155" s="190"/>
      <c r="C155" s="190"/>
      <c r="D155" s="190"/>
      <c r="E155" s="190"/>
      <c r="F155" s="237"/>
      <c r="G155" s="190"/>
      <c r="H155" s="190"/>
      <c r="I155" s="190"/>
      <c r="J155" s="190"/>
      <c r="K155" s="190"/>
      <c r="L155" s="190"/>
      <c r="M155" s="190"/>
      <c r="N155" s="190"/>
      <c r="O155" s="190"/>
      <c r="P155" s="190"/>
      <c r="Q155" s="190"/>
      <c r="R155" s="190"/>
      <c r="S155" s="190"/>
      <c r="T155" s="190"/>
      <c r="U155" s="190"/>
      <c r="V155" s="190"/>
      <c r="W155" s="190"/>
      <c r="X155" s="190"/>
      <c r="Y155" s="190"/>
      <c r="Z155" s="190"/>
    </row>
    <row r="156" spans="1:26" ht="18" customHeight="1">
      <c r="A156" s="190"/>
      <c r="B156" s="190"/>
      <c r="C156" s="190"/>
      <c r="D156" s="190"/>
      <c r="E156" s="190"/>
      <c r="F156" s="237"/>
      <c r="G156" s="190"/>
      <c r="H156" s="190"/>
      <c r="I156" s="190"/>
      <c r="J156" s="190"/>
      <c r="K156" s="190"/>
      <c r="L156" s="190"/>
      <c r="M156" s="190"/>
      <c r="N156" s="190"/>
      <c r="O156" s="190"/>
      <c r="P156" s="190"/>
      <c r="Q156" s="190"/>
      <c r="R156" s="190"/>
      <c r="S156" s="190"/>
      <c r="T156" s="190"/>
      <c r="U156" s="190"/>
      <c r="V156" s="190"/>
      <c r="W156" s="190"/>
      <c r="X156" s="190"/>
      <c r="Y156" s="190"/>
      <c r="Z156" s="190"/>
    </row>
    <row r="157" spans="1:26" ht="18" customHeight="1">
      <c r="A157" s="190"/>
      <c r="B157" s="190"/>
      <c r="C157" s="190"/>
      <c r="D157" s="190"/>
      <c r="E157" s="190"/>
      <c r="F157" s="237"/>
      <c r="G157" s="190"/>
      <c r="H157" s="190"/>
      <c r="I157" s="190"/>
      <c r="J157" s="190"/>
      <c r="K157" s="190"/>
      <c r="L157" s="190"/>
      <c r="M157" s="190"/>
      <c r="N157" s="190"/>
      <c r="O157" s="190"/>
      <c r="P157" s="190"/>
      <c r="Q157" s="190"/>
      <c r="R157" s="190"/>
      <c r="S157" s="190"/>
      <c r="T157" s="190"/>
      <c r="U157" s="190"/>
      <c r="V157" s="190"/>
      <c r="W157" s="190"/>
      <c r="X157" s="190"/>
      <c r="Y157" s="190"/>
      <c r="Z157" s="190"/>
    </row>
    <row r="158" spans="1:26" ht="18" customHeight="1">
      <c r="A158" s="190"/>
      <c r="B158" s="190"/>
      <c r="C158" s="190"/>
      <c r="D158" s="190"/>
      <c r="E158" s="190"/>
      <c r="F158" s="237"/>
      <c r="G158" s="190"/>
      <c r="H158" s="190"/>
      <c r="I158" s="190"/>
      <c r="J158" s="190"/>
      <c r="K158" s="190"/>
      <c r="L158" s="190"/>
      <c r="M158" s="190"/>
      <c r="N158" s="190"/>
      <c r="O158" s="190"/>
      <c r="P158" s="190"/>
      <c r="Q158" s="190"/>
      <c r="R158" s="190"/>
      <c r="S158" s="190"/>
      <c r="T158" s="190"/>
      <c r="U158" s="190"/>
      <c r="V158" s="190"/>
      <c r="W158" s="190"/>
      <c r="X158" s="190"/>
      <c r="Y158" s="190"/>
      <c r="Z158" s="190"/>
    </row>
    <row r="159" spans="1:26" ht="18" customHeight="1">
      <c r="A159" s="190"/>
      <c r="B159" s="190"/>
      <c r="C159" s="190"/>
      <c r="D159" s="190"/>
      <c r="E159" s="190"/>
      <c r="F159" s="237"/>
      <c r="G159" s="190"/>
      <c r="H159" s="190"/>
      <c r="I159" s="190"/>
      <c r="J159" s="190"/>
      <c r="K159" s="190"/>
      <c r="L159" s="190"/>
      <c r="M159" s="190"/>
      <c r="N159" s="190"/>
      <c r="O159" s="190"/>
      <c r="P159" s="190"/>
      <c r="Q159" s="190"/>
      <c r="R159" s="190"/>
      <c r="S159" s="190"/>
      <c r="T159" s="190"/>
      <c r="U159" s="190"/>
      <c r="V159" s="190"/>
      <c r="W159" s="190"/>
      <c r="X159" s="190"/>
      <c r="Y159" s="190"/>
      <c r="Z159" s="190"/>
    </row>
    <row r="160" spans="1:26" ht="18" customHeight="1">
      <c r="A160" s="190"/>
      <c r="B160" s="190"/>
      <c r="C160" s="190"/>
      <c r="D160" s="190"/>
      <c r="E160" s="190"/>
      <c r="F160" s="237"/>
      <c r="G160" s="190"/>
      <c r="H160" s="190"/>
      <c r="I160" s="190"/>
      <c r="J160" s="190"/>
      <c r="K160" s="190"/>
      <c r="L160" s="190"/>
      <c r="M160" s="190"/>
      <c r="N160" s="190"/>
      <c r="O160" s="190"/>
      <c r="P160" s="190"/>
      <c r="Q160" s="190"/>
      <c r="R160" s="190"/>
      <c r="S160" s="190"/>
      <c r="T160" s="190"/>
      <c r="U160" s="190"/>
      <c r="V160" s="190"/>
      <c r="W160" s="190"/>
      <c r="X160" s="190"/>
      <c r="Y160" s="190"/>
      <c r="Z160" s="190"/>
    </row>
    <row r="161" spans="1:26" ht="18" customHeight="1">
      <c r="A161" s="190"/>
      <c r="B161" s="190"/>
      <c r="C161" s="190"/>
      <c r="D161" s="190"/>
      <c r="E161" s="190"/>
      <c r="F161" s="237"/>
      <c r="G161" s="190"/>
      <c r="H161" s="190"/>
      <c r="I161" s="190"/>
      <c r="J161" s="190"/>
      <c r="K161" s="190"/>
      <c r="L161" s="190"/>
      <c r="M161" s="190"/>
      <c r="N161" s="190"/>
      <c r="O161" s="190"/>
      <c r="P161" s="190"/>
      <c r="Q161" s="190"/>
      <c r="R161" s="190"/>
      <c r="S161" s="190"/>
      <c r="T161" s="190"/>
      <c r="U161" s="190"/>
      <c r="V161" s="190"/>
      <c r="W161" s="190"/>
      <c r="X161" s="190"/>
      <c r="Y161" s="190"/>
      <c r="Z161" s="190"/>
    </row>
    <row r="162" spans="1:26" ht="18" customHeight="1">
      <c r="A162" s="190"/>
      <c r="B162" s="190"/>
      <c r="C162" s="190"/>
      <c r="D162" s="190"/>
      <c r="E162" s="190"/>
      <c r="F162" s="237"/>
      <c r="G162" s="190"/>
      <c r="H162" s="190"/>
      <c r="I162" s="190"/>
      <c r="J162" s="190"/>
      <c r="K162" s="190"/>
      <c r="L162" s="190"/>
      <c r="M162" s="190"/>
      <c r="N162" s="190"/>
      <c r="O162" s="190"/>
      <c r="P162" s="190"/>
      <c r="Q162" s="190"/>
      <c r="R162" s="190"/>
      <c r="S162" s="190"/>
      <c r="T162" s="190"/>
      <c r="U162" s="190"/>
      <c r="V162" s="190"/>
      <c r="W162" s="190"/>
      <c r="X162" s="190"/>
      <c r="Y162" s="190"/>
      <c r="Z162" s="190"/>
    </row>
    <row r="163" spans="1:26" ht="18" customHeight="1">
      <c r="A163" s="190"/>
      <c r="B163" s="190"/>
      <c r="C163" s="190"/>
      <c r="D163" s="190"/>
      <c r="E163" s="190"/>
      <c r="F163" s="237"/>
      <c r="G163" s="190"/>
      <c r="H163" s="190"/>
      <c r="I163" s="190"/>
      <c r="J163" s="190"/>
      <c r="K163" s="190"/>
      <c r="L163" s="190"/>
      <c r="M163" s="190"/>
      <c r="N163" s="190"/>
      <c r="O163" s="190"/>
      <c r="P163" s="190"/>
      <c r="Q163" s="190"/>
      <c r="R163" s="190"/>
      <c r="S163" s="190"/>
      <c r="T163" s="190"/>
      <c r="U163" s="190"/>
      <c r="V163" s="190"/>
      <c r="W163" s="190"/>
      <c r="X163" s="190"/>
      <c r="Y163" s="190"/>
      <c r="Z163" s="190"/>
    </row>
    <row r="164" spans="1:26" ht="18" customHeight="1">
      <c r="A164" s="190"/>
      <c r="B164" s="190"/>
      <c r="C164" s="190"/>
      <c r="D164" s="190"/>
      <c r="E164" s="190"/>
      <c r="F164" s="237"/>
      <c r="G164" s="190"/>
      <c r="H164" s="190"/>
      <c r="I164" s="190"/>
      <c r="J164" s="190"/>
      <c r="K164" s="190"/>
      <c r="L164" s="190"/>
      <c r="M164" s="190"/>
      <c r="N164" s="190"/>
      <c r="O164" s="190"/>
      <c r="P164" s="190"/>
      <c r="Q164" s="190"/>
      <c r="R164" s="190"/>
      <c r="S164" s="190"/>
      <c r="T164" s="190"/>
      <c r="U164" s="190"/>
      <c r="V164" s="190"/>
      <c r="W164" s="190"/>
      <c r="X164" s="190"/>
      <c r="Y164" s="190"/>
      <c r="Z164" s="190"/>
    </row>
    <row r="165" spans="1:26" ht="18" customHeight="1">
      <c r="A165" s="190"/>
      <c r="B165" s="190"/>
      <c r="C165" s="190"/>
      <c r="D165" s="190"/>
      <c r="E165" s="190"/>
      <c r="F165" s="237"/>
      <c r="G165" s="190"/>
      <c r="H165" s="190"/>
      <c r="I165" s="190"/>
      <c r="J165" s="190"/>
      <c r="K165" s="190"/>
      <c r="L165" s="190"/>
      <c r="M165" s="190"/>
      <c r="N165" s="190"/>
      <c r="O165" s="190"/>
      <c r="P165" s="190"/>
      <c r="Q165" s="190"/>
      <c r="R165" s="190"/>
      <c r="S165" s="190"/>
      <c r="T165" s="190"/>
      <c r="U165" s="190"/>
      <c r="V165" s="190"/>
      <c r="W165" s="190"/>
      <c r="X165" s="190"/>
      <c r="Y165" s="190"/>
      <c r="Z165" s="190"/>
    </row>
    <row r="166" spans="1:26" ht="18" customHeight="1">
      <c r="A166" s="190"/>
      <c r="B166" s="190"/>
      <c r="C166" s="190"/>
      <c r="D166" s="190"/>
      <c r="E166" s="190"/>
      <c r="F166" s="237"/>
      <c r="G166" s="190"/>
      <c r="H166" s="190"/>
      <c r="I166" s="190"/>
      <c r="J166" s="190"/>
      <c r="K166" s="190"/>
      <c r="L166" s="190"/>
      <c r="M166" s="190"/>
      <c r="N166" s="190"/>
      <c r="O166" s="190"/>
      <c r="P166" s="190"/>
      <c r="Q166" s="190"/>
      <c r="R166" s="190"/>
      <c r="S166" s="190"/>
      <c r="T166" s="190"/>
      <c r="U166" s="190"/>
      <c r="V166" s="190"/>
      <c r="W166" s="190"/>
      <c r="X166" s="190"/>
      <c r="Y166" s="190"/>
      <c r="Z166" s="190"/>
    </row>
    <row r="167" spans="1:26" ht="18" customHeight="1">
      <c r="A167" s="190"/>
      <c r="B167" s="190"/>
      <c r="C167" s="190"/>
      <c r="D167" s="190"/>
      <c r="E167" s="190"/>
      <c r="F167" s="237"/>
      <c r="G167" s="190"/>
      <c r="H167" s="190"/>
      <c r="I167" s="190"/>
      <c r="J167" s="190"/>
      <c r="K167" s="190"/>
      <c r="L167" s="190"/>
      <c r="M167" s="190"/>
      <c r="N167" s="190"/>
      <c r="O167" s="190"/>
      <c r="P167" s="190"/>
      <c r="Q167" s="190"/>
      <c r="R167" s="190"/>
      <c r="S167" s="190"/>
      <c r="T167" s="190"/>
      <c r="U167" s="190"/>
      <c r="V167" s="190"/>
      <c r="W167" s="190"/>
      <c r="X167" s="190"/>
      <c r="Y167" s="190"/>
      <c r="Z167" s="190"/>
    </row>
    <row r="168" spans="1:26" ht="18" customHeight="1">
      <c r="A168" s="190"/>
      <c r="B168" s="190"/>
      <c r="C168" s="190"/>
      <c r="D168" s="190"/>
      <c r="E168" s="190"/>
      <c r="F168" s="237"/>
      <c r="G168" s="190"/>
      <c r="H168" s="190"/>
      <c r="I168" s="190"/>
      <c r="J168" s="190"/>
      <c r="K168" s="190"/>
      <c r="L168" s="190"/>
      <c r="M168" s="190"/>
      <c r="N168" s="190"/>
      <c r="O168" s="190"/>
      <c r="P168" s="190"/>
      <c r="Q168" s="190"/>
      <c r="R168" s="190"/>
      <c r="S168" s="190"/>
      <c r="T168" s="190"/>
      <c r="U168" s="190"/>
      <c r="V168" s="190"/>
      <c r="W168" s="190"/>
      <c r="X168" s="190"/>
      <c r="Y168" s="190"/>
      <c r="Z168" s="190"/>
    </row>
    <row r="169" spans="1:26" ht="18" customHeight="1">
      <c r="A169" s="190"/>
      <c r="B169" s="190"/>
      <c r="C169" s="190"/>
      <c r="D169" s="190"/>
      <c r="E169" s="190"/>
      <c r="F169" s="237"/>
      <c r="G169" s="190"/>
      <c r="H169" s="190"/>
      <c r="I169" s="190"/>
      <c r="J169" s="190"/>
      <c r="K169" s="190"/>
      <c r="L169" s="190"/>
      <c r="M169" s="190"/>
      <c r="N169" s="190"/>
      <c r="O169" s="190"/>
      <c r="P169" s="190"/>
      <c r="Q169" s="190"/>
      <c r="R169" s="190"/>
      <c r="S169" s="190"/>
      <c r="T169" s="190"/>
      <c r="U169" s="190"/>
      <c r="V169" s="190"/>
      <c r="W169" s="190"/>
      <c r="X169" s="190"/>
      <c r="Y169" s="190"/>
      <c r="Z169" s="190"/>
    </row>
    <row r="170" spans="1:26" ht="18" customHeight="1">
      <c r="A170" s="190"/>
      <c r="B170" s="190"/>
      <c r="C170" s="190"/>
      <c r="D170" s="190"/>
      <c r="E170" s="190"/>
      <c r="F170" s="237"/>
      <c r="G170" s="190"/>
      <c r="H170" s="190"/>
      <c r="I170" s="190"/>
      <c r="J170" s="190"/>
      <c r="K170" s="190"/>
      <c r="L170" s="190"/>
      <c r="M170" s="190"/>
      <c r="N170" s="190"/>
      <c r="O170" s="190"/>
      <c r="P170" s="190"/>
      <c r="Q170" s="190"/>
      <c r="R170" s="190"/>
      <c r="S170" s="190"/>
      <c r="T170" s="190"/>
      <c r="U170" s="190"/>
      <c r="V170" s="190"/>
      <c r="W170" s="190"/>
      <c r="X170" s="190"/>
      <c r="Y170" s="190"/>
      <c r="Z170" s="190"/>
    </row>
    <row r="171" spans="1:26" ht="18" customHeight="1">
      <c r="A171" s="190"/>
      <c r="B171" s="190"/>
      <c r="C171" s="190"/>
      <c r="D171" s="190"/>
      <c r="E171" s="190"/>
      <c r="F171" s="237"/>
      <c r="G171" s="190"/>
      <c r="H171" s="190"/>
      <c r="I171" s="190"/>
      <c r="J171" s="190"/>
      <c r="K171" s="190"/>
      <c r="L171" s="190"/>
      <c r="M171" s="190"/>
      <c r="N171" s="190"/>
      <c r="O171" s="190"/>
      <c r="P171" s="190"/>
      <c r="Q171" s="190"/>
      <c r="R171" s="190"/>
      <c r="S171" s="190"/>
      <c r="T171" s="190"/>
      <c r="U171" s="190"/>
      <c r="V171" s="190"/>
      <c r="W171" s="190"/>
      <c r="X171" s="190"/>
      <c r="Y171" s="190"/>
      <c r="Z171" s="190"/>
    </row>
    <row r="172" spans="1:26" ht="18" customHeight="1">
      <c r="A172" s="190"/>
      <c r="B172" s="190"/>
      <c r="C172" s="190"/>
      <c r="D172" s="190"/>
      <c r="E172" s="190"/>
      <c r="F172" s="237"/>
      <c r="G172" s="190"/>
      <c r="H172" s="190"/>
      <c r="I172" s="190"/>
      <c r="J172" s="190"/>
      <c r="K172" s="190"/>
      <c r="L172" s="190"/>
      <c r="M172" s="190"/>
      <c r="N172" s="190"/>
      <c r="O172" s="190"/>
      <c r="P172" s="190"/>
      <c r="Q172" s="190"/>
      <c r="R172" s="190"/>
      <c r="S172" s="190"/>
      <c r="T172" s="190"/>
      <c r="U172" s="190"/>
      <c r="V172" s="190"/>
      <c r="W172" s="190"/>
      <c r="X172" s="190"/>
      <c r="Y172" s="190"/>
      <c r="Z172" s="190"/>
    </row>
    <row r="173" spans="1:26" ht="18" customHeight="1">
      <c r="A173" s="190"/>
      <c r="B173" s="190"/>
      <c r="C173" s="190"/>
      <c r="D173" s="190"/>
      <c r="E173" s="190"/>
      <c r="F173" s="237"/>
      <c r="G173" s="190"/>
      <c r="H173" s="190"/>
      <c r="I173" s="190"/>
      <c r="J173" s="190"/>
      <c r="K173" s="190"/>
      <c r="L173" s="190"/>
      <c r="M173" s="190"/>
      <c r="N173" s="190"/>
      <c r="O173" s="190"/>
      <c r="P173" s="190"/>
      <c r="Q173" s="190"/>
      <c r="R173" s="190"/>
      <c r="S173" s="190"/>
      <c r="T173" s="190"/>
      <c r="U173" s="190"/>
      <c r="V173" s="190"/>
      <c r="W173" s="190"/>
      <c r="X173" s="190"/>
      <c r="Y173" s="190"/>
      <c r="Z173" s="190"/>
    </row>
    <row r="174" spans="1:26" ht="18" customHeight="1">
      <c r="A174" s="190"/>
      <c r="B174" s="190"/>
      <c r="C174" s="190"/>
      <c r="D174" s="190"/>
      <c r="E174" s="190"/>
      <c r="F174" s="237"/>
      <c r="G174" s="190"/>
      <c r="H174" s="190"/>
      <c r="I174" s="190"/>
      <c r="J174" s="190"/>
      <c r="K174" s="190"/>
      <c r="L174" s="190"/>
      <c r="M174" s="190"/>
      <c r="N174" s="190"/>
      <c r="O174" s="190"/>
      <c r="P174" s="190"/>
      <c r="Q174" s="190"/>
      <c r="R174" s="190"/>
      <c r="S174" s="190"/>
      <c r="T174" s="190"/>
      <c r="U174" s="190"/>
      <c r="V174" s="190"/>
      <c r="W174" s="190"/>
      <c r="X174" s="190"/>
      <c r="Y174" s="190"/>
      <c r="Z174" s="190"/>
    </row>
    <row r="175" spans="1:26" ht="18" customHeight="1">
      <c r="A175" s="190"/>
      <c r="B175" s="190"/>
      <c r="C175" s="190"/>
      <c r="D175" s="190"/>
      <c r="E175" s="190"/>
      <c r="F175" s="237"/>
      <c r="G175" s="190"/>
      <c r="H175" s="190"/>
      <c r="I175" s="190"/>
      <c r="J175" s="190"/>
      <c r="K175" s="190"/>
      <c r="L175" s="190"/>
      <c r="M175" s="190"/>
      <c r="N175" s="190"/>
      <c r="O175" s="190"/>
      <c r="P175" s="190"/>
      <c r="Q175" s="190"/>
      <c r="R175" s="190"/>
      <c r="S175" s="190"/>
      <c r="T175" s="190"/>
      <c r="U175" s="190"/>
      <c r="V175" s="190"/>
      <c r="W175" s="190"/>
      <c r="X175" s="190"/>
      <c r="Y175" s="190"/>
      <c r="Z175" s="190"/>
    </row>
    <row r="176" spans="1:26" ht="18" customHeight="1">
      <c r="A176" s="190"/>
      <c r="B176" s="190"/>
      <c r="C176" s="190"/>
      <c r="D176" s="190"/>
      <c r="E176" s="190"/>
      <c r="F176" s="237"/>
      <c r="G176" s="190"/>
      <c r="H176" s="190"/>
      <c r="I176" s="190"/>
      <c r="J176" s="190"/>
      <c r="K176" s="190"/>
      <c r="L176" s="190"/>
      <c r="M176" s="190"/>
      <c r="N176" s="190"/>
      <c r="O176" s="190"/>
      <c r="P176" s="190"/>
      <c r="Q176" s="190"/>
      <c r="R176" s="190"/>
      <c r="S176" s="190"/>
      <c r="T176" s="190"/>
      <c r="U176" s="190"/>
      <c r="V176" s="190"/>
      <c r="W176" s="190"/>
      <c r="X176" s="190"/>
      <c r="Y176" s="190"/>
      <c r="Z176" s="190"/>
    </row>
    <row r="177" spans="1:26" ht="18" customHeight="1">
      <c r="A177" s="190"/>
      <c r="B177" s="190"/>
      <c r="C177" s="190"/>
      <c r="D177" s="190"/>
      <c r="E177" s="190"/>
      <c r="F177" s="237"/>
      <c r="G177" s="190"/>
      <c r="H177" s="190"/>
      <c r="I177" s="190"/>
      <c r="J177" s="190"/>
      <c r="K177" s="190"/>
      <c r="L177" s="190"/>
      <c r="M177" s="190"/>
      <c r="N177" s="190"/>
      <c r="O177" s="190"/>
      <c r="P177" s="190"/>
      <c r="Q177" s="190"/>
      <c r="R177" s="190"/>
      <c r="S177" s="190"/>
      <c r="T177" s="190"/>
      <c r="U177" s="190"/>
      <c r="V177" s="190"/>
      <c r="W177" s="190"/>
      <c r="X177" s="190"/>
      <c r="Y177" s="190"/>
      <c r="Z177" s="190"/>
    </row>
    <row r="178" spans="1:26" ht="18" customHeight="1">
      <c r="A178" s="190"/>
      <c r="B178" s="190"/>
      <c r="C178" s="190"/>
      <c r="D178" s="190"/>
      <c r="E178" s="190"/>
      <c r="F178" s="237"/>
      <c r="G178" s="190"/>
      <c r="H178" s="190"/>
      <c r="I178" s="190"/>
      <c r="J178" s="190"/>
      <c r="K178" s="190"/>
      <c r="L178" s="190"/>
      <c r="M178" s="190"/>
      <c r="N178" s="190"/>
      <c r="O178" s="190"/>
      <c r="P178" s="190"/>
      <c r="Q178" s="190"/>
      <c r="R178" s="190"/>
      <c r="S178" s="190"/>
      <c r="T178" s="190"/>
      <c r="U178" s="190"/>
      <c r="V178" s="190"/>
      <c r="W178" s="190"/>
      <c r="X178" s="190"/>
      <c r="Y178" s="190"/>
      <c r="Z178" s="190"/>
    </row>
    <row r="179" spans="1:26" ht="18" customHeight="1">
      <c r="A179" s="190"/>
      <c r="B179" s="190"/>
      <c r="C179" s="190"/>
      <c r="D179" s="190"/>
      <c r="E179" s="190"/>
      <c r="F179" s="237"/>
      <c r="G179" s="190"/>
      <c r="H179" s="190"/>
      <c r="I179" s="190"/>
      <c r="J179" s="190"/>
      <c r="K179" s="190"/>
      <c r="L179" s="190"/>
      <c r="M179" s="190"/>
      <c r="N179" s="190"/>
      <c r="O179" s="190"/>
      <c r="P179" s="190"/>
      <c r="Q179" s="190"/>
      <c r="R179" s="190"/>
      <c r="S179" s="190"/>
      <c r="T179" s="190"/>
      <c r="U179" s="190"/>
      <c r="V179" s="190"/>
      <c r="W179" s="190"/>
      <c r="X179" s="190"/>
      <c r="Y179" s="190"/>
      <c r="Z179" s="190"/>
    </row>
    <row r="180" spans="1:26" ht="18" customHeight="1">
      <c r="A180" s="190"/>
      <c r="B180" s="190"/>
      <c r="C180" s="190"/>
      <c r="D180" s="190"/>
      <c r="E180" s="190"/>
      <c r="F180" s="237"/>
      <c r="G180" s="190"/>
      <c r="H180" s="190"/>
      <c r="I180" s="190"/>
      <c r="J180" s="190"/>
      <c r="K180" s="190"/>
      <c r="L180" s="190"/>
      <c r="M180" s="190"/>
      <c r="N180" s="190"/>
      <c r="O180" s="190"/>
      <c r="P180" s="190"/>
      <c r="Q180" s="190"/>
      <c r="R180" s="190"/>
      <c r="S180" s="190"/>
      <c r="T180" s="190"/>
      <c r="U180" s="190"/>
      <c r="V180" s="190"/>
      <c r="W180" s="190"/>
      <c r="X180" s="190"/>
      <c r="Y180" s="190"/>
      <c r="Z180" s="190"/>
    </row>
    <row r="181" spans="1:26" ht="18" customHeight="1">
      <c r="A181" s="190"/>
      <c r="B181" s="190"/>
      <c r="C181" s="190"/>
      <c r="D181" s="190"/>
      <c r="E181" s="190"/>
      <c r="F181" s="237"/>
      <c r="G181" s="190"/>
      <c r="H181" s="190"/>
      <c r="I181" s="190"/>
      <c r="J181" s="190"/>
      <c r="K181" s="190"/>
      <c r="L181" s="190"/>
      <c r="M181" s="190"/>
      <c r="N181" s="190"/>
      <c r="O181" s="190"/>
      <c r="P181" s="190"/>
      <c r="Q181" s="190"/>
      <c r="R181" s="190"/>
      <c r="S181" s="190"/>
      <c r="T181" s="190"/>
      <c r="U181" s="190"/>
      <c r="V181" s="190"/>
      <c r="W181" s="190"/>
      <c r="X181" s="190"/>
      <c r="Y181" s="190"/>
      <c r="Z181" s="190"/>
    </row>
    <row r="182" spans="1:26" ht="18" customHeight="1">
      <c r="A182" s="190"/>
      <c r="B182" s="190"/>
      <c r="C182" s="190"/>
      <c r="D182" s="190"/>
      <c r="E182" s="190"/>
      <c r="F182" s="237"/>
      <c r="G182" s="190"/>
      <c r="H182" s="190"/>
      <c r="I182" s="190"/>
      <c r="J182" s="190"/>
      <c r="K182" s="190"/>
      <c r="L182" s="190"/>
      <c r="M182" s="190"/>
      <c r="N182" s="190"/>
      <c r="O182" s="190"/>
      <c r="P182" s="190"/>
      <c r="Q182" s="190"/>
      <c r="R182" s="190"/>
      <c r="S182" s="190"/>
      <c r="T182" s="190"/>
      <c r="U182" s="190"/>
      <c r="V182" s="190"/>
      <c r="W182" s="190"/>
      <c r="X182" s="190"/>
      <c r="Y182" s="190"/>
      <c r="Z182" s="190"/>
    </row>
    <row r="183" spans="1:26" ht="18" customHeight="1">
      <c r="A183" s="190"/>
      <c r="B183" s="190"/>
      <c r="C183" s="190"/>
      <c r="D183" s="190"/>
      <c r="E183" s="190"/>
      <c r="F183" s="237"/>
      <c r="G183" s="190"/>
      <c r="H183" s="190"/>
      <c r="I183" s="190"/>
      <c r="J183" s="190"/>
      <c r="K183" s="190"/>
      <c r="L183" s="190"/>
      <c r="M183" s="190"/>
      <c r="N183" s="190"/>
      <c r="O183" s="190"/>
      <c r="P183" s="190"/>
      <c r="Q183" s="190"/>
      <c r="R183" s="190"/>
      <c r="S183" s="190"/>
      <c r="T183" s="190"/>
      <c r="U183" s="190"/>
      <c r="V183" s="190"/>
      <c r="W183" s="190"/>
      <c r="X183" s="190"/>
      <c r="Y183" s="190"/>
      <c r="Z183" s="190"/>
    </row>
    <row r="184" spans="1:26" ht="18" customHeight="1">
      <c r="A184" s="190"/>
      <c r="B184" s="190"/>
      <c r="C184" s="190"/>
      <c r="D184" s="190"/>
      <c r="E184" s="190"/>
      <c r="F184" s="237"/>
      <c r="G184" s="190"/>
      <c r="H184" s="190"/>
      <c r="I184" s="190"/>
      <c r="J184" s="190"/>
      <c r="K184" s="190"/>
      <c r="L184" s="190"/>
      <c r="M184" s="190"/>
      <c r="N184" s="190"/>
      <c r="O184" s="190"/>
      <c r="P184" s="190"/>
      <c r="Q184" s="190"/>
      <c r="R184" s="190"/>
      <c r="S184" s="190"/>
      <c r="T184" s="190"/>
      <c r="U184" s="190"/>
      <c r="V184" s="190"/>
      <c r="W184" s="190"/>
      <c r="X184" s="190"/>
      <c r="Y184" s="190"/>
      <c r="Z184" s="190"/>
    </row>
    <row r="185" spans="1:26" ht="18" customHeight="1">
      <c r="A185" s="190"/>
      <c r="B185" s="190"/>
      <c r="C185" s="190"/>
      <c r="D185" s="190"/>
      <c r="E185" s="190"/>
      <c r="F185" s="237"/>
      <c r="G185" s="190"/>
      <c r="H185" s="190"/>
      <c r="I185" s="190"/>
      <c r="J185" s="190"/>
      <c r="K185" s="190"/>
      <c r="L185" s="190"/>
      <c r="M185" s="190"/>
      <c r="N185" s="190"/>
      <c r="O185" s="190"/>
      <c r="P185" s="190"/>
      <c r="Q185" s="190"/>
      <c r="R185" s="190"/>
      <c r="S185" s="190"/>
      <c r="T185" s="190"/>
      <c r="U185" s="190"/>
      <c r="V185" s="190"/>
      <c r="W185" s="190"/>
      <c r="X185" s="190"/>
      <c r="Y185" s="190"/>
      <c r="Z185" s="190"/>
    </row>
    <row r="186" spans="1:26" ht="18" customHeight="1">
      <c r="A186" s="190"/>
      <c r="B186" s="190"/>
      <c r="C186" s="190"/>
      <c r="D186" s="190"/>
      <c r="E186" s="190"/>
      <c r="F186" s="237"/>
      <c r="G186" s="190"/>
      <c r="H186" s="190"/>
      <c r="I186" s="190"/>
      <c r="J186" s="190"/>
      <c r="K186" s="190"/>
      <c r="L186" s="190"/>
      <c r="M186" s="190"/>
      <c r="N186" s="190"/>
      <c r="O186" s="190"/>
      <c r="P186" s="190"/>
      <c r="Q186" s="190"/>
      <c r="R186" s="190"/>
      <c r="S186" s="190"/>
      <c r="T186" s="190"/>
      <c r="U186" s="190"/>
      <c r="V186" s="190"/>
      <c r="W186" s="190"/>
      <c r="X186" s="190"/>
      <c r="Y186" s="190"/>
      <c r="Z186" s="190"/>
    </row>
    <row r="187" spans="1:26" ht="18" customHeight="1">
      <c r="A187" s="190"/>
      <c r="B187" s="190"/>
      <c r="C187" s="190"/>
      <c r="D187" s="190"/>
      <c r="E187" s="190"/>
      <c r="F187" s="237"/>
      <c r="G187" s="190"/>
      <c r="H187" s="190"/>
      <c r="I187" s="190"/>
      <c r="J187" s="190"/>
      <c r="K187" s="190"/>
      <c r="L187" s="190"/>
      <c r="M187" s="190"/>
      <c r="N187" s="190"/>
      <c r="O187" s="190"/>
      <c r="P187" s="190"/>
      <c r="Q187" s="190"/>
      <c r="R187" s="190"/>
      <c r="S187" s="190"/>
      <c r="T187" s="190"/>
      <c r="U187" s="190"/>
      <c r="V187" s="190"/>
      <c r="W187" s="190"/>
      <c r="X187" s="190"/>
      <c r="Y187" s="190"/>
      <c r="Z187" s="190"/>
    </row>
    <row r="188" spans="1:26" ht="18" customHeight="1">
      <c r="A188" s="190"/>
      <c r="B188" s="190"/>
      <c r="C188" s="190"/>
      <c r="D188" s="190"/>
      <c r="E188" s="190"/>
      <c r="F188" s="237"/>
      <c r="G188" s="190"/>
      <c r="H188" s="190"/>
      <c r="I188" s="190"/>
      <c r="J188" s="190"/>
      <c r="K188" s="190"/>
      <c r="L188" s="190"/>
      <c r="M188" s="190"/>
      <c r="N188" s="190"/>
      <c r="O188" s="190"/>
      <c r="P188" s="190"/>
      <c r="Q188" s="190"/>
      <c r="R188" s="190"/>
      <c r="S188" s="190"/>
      <c r="T188" s="190"/>
      <c r="U188" s="190"/>
      <c r="V188" s="190"/>
      <c r="W188" s="190"/>
      <c r="X188" s="190"/>
      <c r="Y188" s="190"/>
      <c r="Z188" s="190"/>
    </row>
    <row r="189" spans="1:26" ht="18" customHeight="1">
      <c r="A189" s="190"/>
      <c r="B189" s="190"/>
      <c r="C189" s="190"/>
      <c r="D189" s="190"/>
      <c r="E189" s="190"/>
      <c r="F189" s="237"/>
      <c r="G189" s="190"/>
      <c r="H189" s="190"/>
      <c r="I189" s="190"/>
      <c r="J189" s="190"/>
      <c r="K189" s="190"/>
      <c r="L189" s="190"/>
      <c r="M189" s="190"/>
      <c r="N189" s="190"/>
      <c r="O189" s="190"/>
      <c r="P189" s="190"/>
      <c r="Q189" s="190"/>
      <c r="R189" s="190"/>
      <c r="S189" s="190"/>
      <c r="T189" s="190"/>
      <c r="U189" s="190"/>
      <c r="V189" s="190"/>
      <c r="W189" s="190"/>
      <c r="X189" s="190"/>
      <c r="Y189" s="190"/>
      <c r="Z189" s="190"/>
    </row>
    <row r="190" spans="1:26" ht="18" customHeight="1">
      <c r="A190" s="190"/>
      <c r="B190" s="190"/>
      <c r="C190" s="190"/>
      <c r="D190" s="190"/>
      <c r="E190" s="190"/>
      <c r="F190" s="237"/>
      <c r="G190" s="190"/>
      <c r="H190" s="190"/>
      <c r="I190" s="190"/>
      <c r="J190" s="190"/>
      <c r="K190" s="190"/>
      <c r="L190" s="190"/>
      <c r="M190" s="190"/>
      <c r="N190" s="190"/>
      <c r="O190" s="190"/>
      <c r="P190" s="190"/>
      <c r="Q190" s="190"/>
      <c r="R190" s="190"/>
      <c r="S190" s="190"/>
      <c r="T190" s="190"/>
      <c r="U190" s="190"/>
      <c r="V190" s="190"/>
      <c r="W190" s="190"/>
      <c r="X190" s="190"/>
      <c r="Y190" s="190"/>
      <c r="Z190" s="190"/>
    </row>
    <row r="191" spans="1:26" ht="18" customHeight="1">
      <c r="A191" s="190"/>
      <c r="B191" s="190"/>
      <c r="C191" s="190"/>
      <c r="D191" s="190"/>
      <c r="E191" s="190"/>
      <c r="F191" s="237"/>
      <c r="G191" s="190"/>
      <c r="H191" s="190"/>
      <c r="I191" s="190"/>
      <c r="J191" s="190"/>
      <c r="K191" s="190"/>
      <c r="L191" s="190"/>
      <c r="M191" s="190"/>
      <c r="N191" s="190"/>
      <c r="O191" s="190"/>
      <c r="P191" s="190"/>
      <c r="Q191" s="190"/>
      <c r="R191" s="190"/>
      <c r="S191" s="190"/>
      <c r="T191" s="190"/>
      <c r="U191" s="190"/>
      <c r="V191" s="190"/>
      <c r="W191" s="190"/>
      <c r="X191" s="190"/>
      <c r="Y191" s="190"/>
      <c r="Z191" s="190"/>
    </row>
    <row r="192" spans="1:26" ht="18" customHeight="1">
      <c r="A192" s="190"/>
      <c r="B192" s="190"/>
      <c r="C192" s="190"/>
      <c r="D192" s="190"/>
      <c r="E192" s="190"/>
      <c r="F192" s="237"/>
      <c r="G192" s="190"/>
      <c r="H192" s="190"/>
      <c r="I192" s="190"/>
      <c r="J192" s="190"/>
      <c r="K192" s="190"/>
      <c r="L192" s="190"/>
      <c r="M192" s="190"/>
      <c r="N192" s="190"/>
      <c r="O192" s="190"/>
      <c r="P192" s="190"/>
      <c r="Q192" s="190"/>
      <c r="R192" s="190"/>
      <c r="S192" s="190"/>
      <c r="T192" s="190"/>
      <c r="U192" s="190"/>
      <c r="V192" s="190"/>
      <c r="W192" s="190"/>
      <c r="X192" s="190"/>
      <c r="Y192" s="190"/>
      <c r="Z192" s="190"/>
    </row>
    <row r="193" spans="1:26" ht="18" customHeight="1">
      <c r="A193" s="190"/>
      <c r="B193" s="190"/>
      <c r="C193" s="190"/>
      <c r="D193" s="190"/>
      <c r="E193" s="190"/>
      <c r="F193" s="237"/>
      <c r="G193" s="190"/>
      <c r="H193" s="190"/>
      <c r="I193" s="190"/>
      <c r="J193" s="190"/>
      <c r="K193" s="190"/>
      <c r="L193" s="190"/>
      <c r="M193" s="190"/>
      <c r="N193" s="190"/>
      <c r="O193" s="190"/>
      <c r="P193" s="190"/>
      <c r="Q193" s="190"/>
      <c r="R193" s="190"/>
      <c r="S193" s="190"/>
      <c r="T193" s="190"/>
      <c r="U193" s="190"/>
      <c r="V193" s="190"/>
      <c r="W193" s="190"/>
      <c r="X193" s="190"/>
      <c r="Y193" s="190"/>
      <c r="Z193" s="190"/>
    </row>
    <row r="194" spans="1:26" ht="18" customHeight="1">
      <c r="A194" s="190"/>
      <c r="B194" s="190"/>
      <c r="C194" s="190"/>
      <c r="D194" s="190"/>
      <c r="E194" s="190"/>
      <c r="F194" s="237"/>
      <c r="G194" s="190"/>
      <c r="H194" s="190"/>
      <c r="I194" s="190"/>
      <c r="J194" s="190"/>
      <c r="K194" s="190"/>
      <c r="L194" s="190"/>
      <c r="M194" s="190"/>
      <c r="N194" s="190"/>
      <c r="O194" s="190"/>
      <c r="P194" s="190"/>
      <c r="Q194" s="190"/>
      <c r="R194" s="190"/>
      <c r="S194" s="190"/>
      <c r="T194" s="190"/>
      <c r="U194" s="190"/>
      <c r="V194" s="190"/>
      <c r="W194" s="190"/>
      <c r="X194" s="190"/>
      <c r="Y194" s="190"/>
      <c r="Z194" s="190"/>
    </row>
    <row r="195" spans="1:26" ht="18" customHeight="1">
      <c r="A195" s="190"/>
      <c r="B195" s="190"/>
      <c r="C195" s="190"/>
      <c r="D195" s="190"/>
      <c r="E195" s="190"/>
      <c r="F195" s="237"/>
      <c r="G195" s="190"/>
      <c r="H195" s="190"/>
      <c r="I195" s="190"/>
      <c r="J195" s="190"/>
      <c r="K195" s="190"/>
      <c r="L195" s="190"/>
      <c r="M195" s="190"/>
      <c r="N195" s="190"/>
      <c r="O195" s="190"/>
      <c r="P195" s="190"/>
      <c r="Q195" s="190"/>
      <c r="R195" s="190"/>
      <c r="S195" s="190"/>
      <c r="T195" s="190"/>
      <c r="U195" s="190"/>
      <c r="V195" s="190"/>
      <c r="W195" s="190"/>
      <c r="X195" s="190"/>
      <c r="Y195" s="190"/>
      <c r="Z195" s="190"/>
    </row>
    <row r="196" spans="1:26" ht="18" customHeight="1">
      <c r="A196" s="190"/>
      <c r="B196" s="190"/>
      <c r="C196" s="190"/>
      <c r="D196" s="190"/>
      <c r="E196" s="190"/>
      <c r="F196" s="237"/>
      <c r="G196" s="190"/>
      <c r="H196" s="190"/>
      <c r="I196" s="190"/>
      <c r="J196" s="190"/>
      <c r="K196" s="190"/>
      <c r="L196" s="190"/>
      <c r="M196" s="190"/>
      <c r="N196" s="190"/>
      <c r="O196" s="190"/>
      <c r="P196" s="190"/>
      <c r="Q196" s="190"/>
      <c r="R196" s="190"/>
      <c r="S196" s="190"/>
      <c r="T196" s="190"/>
      <c r="U196" s="190"/>
      <c r="V196" s="190"/>
      <c r="W196" s="190"/>
      <c r="X196" s="190"/>
      <c r="Y196" s="190"/>
      <c r="Z196" s="190"/>
    </row>
    <row r="197" spans="1:26" ht="18" customHeight="1">
      <c r="A197" s="190"/>
      <c r="B197" s="190"/>
      <c r="C197" s="190"/>
      <c r="D197" s="190"/>
      <c r="E197" s="190"/>
      <c r="F197" s="237"/>
      <c r="G197" s="190"/>
      <c r="H197" s="190"/>
      <c r="I197" s="190"/>
      <c r="J197" s="190"/>
      <c r="K197" s="190"/>
      <c r="L197" s="190"/>
      <c r="M197" s="190"/>
      <c r="N197" s="190"/>
      <c r="O197" s="190"/>
      <c r="P197" s="190"/>
      <c r="Q197" s="190"/>
      <c r="R197" s="190"/>
      <c r="S197" s="190"/>
      <c r="T197" s="190"/>
      <c r="U197" s="190"/>
      <c r="V197" s="190"/>
      <c r="W197" s="190"/>
      <c r="X197" s="190"/>
      <c r="Y197" s="190"/>
      <c r="Z197" s="190"/>
    </row>
    <row r="198" spans="1:26" ht="18" customHeight="1">
      <c r="A198" s="190"/>
      <c r="B198" s="190"/>
      <c r="C198" s="190"/>
      <c r="D198" s="190"/>
      <c r="E198" s="190"/>
      <c r="F198" s="237"/>
      <c r="G198" s="190"/>
      <c r="H198" s="190"/>
      <c r="I198" s="190"/>
      <c r="J198" s="190"/>
      <c r="K198" s="190"/>
      <c r="L198" s="190"/>
      <c r="M198" s="190"/>
      <c r="N198" s="190"/>
      <c r="O198" s="190"/>
      <c r="P198" s="190"/>
      <c r="Q198" s="190"/>
      <c r="R198" s="190"/>
      <c r="S198" s="190"/>
      <c r="T198" s="190"/>
      <c r="U198" s="190"/>
      <c r="V198" s="190"/>
      <c r="W198" s="190"/>
      <c r="X198" s="190"/>
      <c r="Y198" s="190"/>
      <c r="Z198" s="190"/>
    </row>
    <row r="199" spans="1:26" ht="18" customHeight="1">
      <c r="A199" s="190"/>
      <c r="B199" s="190"/>
      <c r="C199" s="190"/>
      <c r="D199" s="190"/>
      <c r="E199" s="190"/>
      <c r="F199" s="237"/>
      <c r="G199" s="190"/>
      <c r="H199" s="190"/>
      <c r="I199" s="190"/>
      <c r="J199" s="190"/>
      <c r="K199" s="190"/>
      <c r="L199" s="190"/>
      <c r="M199" s="190"/>
      <c r="N199" s="190"/>
      <c r="O199" s="190"/>
      <c r="P199" s="190"/>
      <c r="Q199" s="190"/>
      <c r="R199" s="190"/>
      <c r="S199" s="190"/>
      <c r="T199" s="190"/>
      <c r="U199" s="190"/>
      <c r="V199" s="190"/>
      <c r="W199" s="190"/>
      <c r="X199" s="190"/>
      <c r="Y199" s="190"/>
      <c r="Z199" s="190"/>
    </row>
    <row r="200" spans="1:26" ht="18" customHeight="1">
      <c r="A200" s="190"/>
      <c r="B200" s="190"/>
      <c r="C200" s="190"/>
      <c r="D200" s="190"/>
      <c r="E200" s="190"/>
      <c r="F200" s="237"/>
      <c r="G200" s="190"/>
      <c r="H200" s="190"/>
      <c r="I200" s="190"/>
      <c r="J200" s="190"/>
      <c r="K200" s="190"/>
      <c r="L200" s="190"/>
      <c r="M200" s="190"/>
      <c r="N200" s="190"/>
      <c r="O200" s="190"/>
      <c r="P200" s="190"/>
      <c r="Q200" s="190"/>
      <c r="R200" s="190"/>
      <c r="S200" s="190"/>
      <c r="T200" s="190"/>
      <c r="U200" s="190"/>
      <c r="V200" s="190"/>
      <c r="W200" s="190"/>
      <c r="X200" s="190"/>
      <c r="Y200" s="190"/>
      <c r="Z200" s="190"/>
    </row>
    <row r="201" spans="1:26" ht="18" customHeight="1">
      <c r="A201" s="190"/>
      <c r="B201" s="190"/>
      <c r="C201" s="190"/>
      <c r="D201" s="190"/>
      <c r="E201" s="190"/>
      <c r="F201" s="237"/>
      <c r="G201" s="190"/>
      <c r="H201" s="190"/>
      <c r="I201" s="190"/>
      <c r="J201" s="190"/>
      <c r="K201" s="190"/>
      <c r="L201" s="190"/>
      <c r="M201" s="190"/>
      <c r="N201" s="190"/>
      <c r="O201" s="190"/>
      <c r="P201" s="190"/>
      <c r="Q201" s="190"/>
      <c r="R201" s="190"/>
      <c r="S201" s="190"/>
      <c r="T201" s="190"/>
      <c r="U201" s="190"/>
      <c r="V201" s="190"/>
      <c r="W201" s="190"/>
      <c r="X201" s="190"/>
      <c r="Y201" s="190"/>
      <c r="Z201" s="190"/>
    </row>
    <row r="202" spans="1:26" ht="18" customHeight="1">
      <c r="A202" s="190"/>
      <c r="B202" s="190"/>
      <c r="C202" s="190"/>
      <c r="D202" s="190"/>
      <c r="E202" s="190"/>
      <c r="F202" s="237"/>
      <c r="G202" s="190"/>
      <c r="H202" s="190"/>
      <c r="I202" s="190"/>
      <c r="J202" s="190"/>
      <c r="K202" s="190"/>
      <c r="L202" s="190"/>
      <c r="M202" s="190"/>
      <c r="N202" s="190"/>
      <c r="O202" s="190"/>
      <c r="P202" s="190"/>
      <c r="Q202" s="190"/>
      <c r="R202" s="190"/>
      <c r="S202" s="190"/>
      <c r="T202" s="190"/>
      <c r="U202" s="190"/>
      <c r="V202" s="190"/>
      <c r="W202" s="190"/>
      <c r="X202" s="190"/>
      <c r="Y202" s="190"/>
      <c r="Z202" s="190"/>
    </row>
    <row r="203" spans="1:26" ht="18" customHeight="1">
      <c r="A203" s="190"/>
      <c r="B203" s="190"/>
      <c r="C203" s="190"/>
      <c r="D203" s="190"/>
      <c r="E203" s="190"/>
      <c r="F203" s="237"/>
      <c r="G203" s="190"/>
      <c r="H203" s="190"/>
      <c r="I203" s="190"/>
      <c r="J203" s="190"/>
      <c r="K203" s="190"/>
      <c r="L203" s="190"/>
      <c r="M203" s="190"/>
      <c r="N203" s="190"/>
      <c r="O203" s="190"/>
      <c r="P203" s="190"/>
      <c r="Q203" s="190"/>
      <c r="R203" s="190"/>
      <c r="S203" s="190"/>
      <c r="T203" s="190"/>
      <c r="U203" s="190"/>
      <c r="V203" s="190"/>
      <c r="W203" s="190"/>
      <c r="X203" s="190"/>
      <c r="Y203" s="190"/>
      <c r="Z203" s="190"/>
    </row>
    <row r="204" spans="1:26" ht="18" customHeight="1">
      <c r="A204" s="190"/>
      <c r="B204" s="190"/>
      <c r="C204" s="190"/>
      <c r="D204" s="190"/>
      <c r="E204" s="190"/>
      <c r="F204" s="237"/>
      <c r="G204" s="190"/>
      <c r="H204" s="190"/>
      <c r="I204" s="190"/>
      <c r="J204" s="190"/>
      <c r="K204" s="190"/>
      <c r="L204" s="190"/>
      <c r="M204" s="190"/>
      <c r="N204" s="190"/>
      <c r="O204" s="190"/>
      <c r="P204" s="190"/>
      <c r="Q204" s="190"/>
      <c r="R204" s="190"/>
      <c r="S204" s="190"/>
      <c r="T204" s="190"/>
      <c r="U204" s="190"/>
      <c r="V204" s="190"/>
      <c r="W204" s="190"/>
      <c r="X204" s="190"/>
      <c r="Y204" s="190"/>
      <c r="Z204" s="190"/>
    </row>
    <row r="205" spans="1:26" ht="18" customHeight="1">
      <c r="A205" s="190"/>
      <c r="B205" s="190"/>
      <c r="C205" s="190"/>
      <c r="D205" s="190"/>
      <c r="E205" s="190"/>
      <c r="F205" s="237"/>
      <c r="G205" s="190"/>
      <c r="H205" s="190"/>
      <c r="I205" s="190"/>
      <c r="J205" s="190"/>
      <c r="K205" s="190"/>
      <c r="L205" s="190"/>
      <c r="M205" s="190"/>
      <c r="N205" s="190"/>
      <c r="O205" s="190"/>
      <c r="P205" s="190"/>
      <c r="Q205" s="190"/>
      <c r="R205" s="190"/>
      <c r="S205" s="190"/>
      <c r="T205" s="190"/>
      <c r="U205" s="190"/>
      <c r="V205" s="190"/>
      <c r="W205" s="190"/>
      <c r="X205" s="190"/>
      <c r="Y205" s="190"/>
      <c r="Z205" s="190"/>
    </row>
    <row r="206" spans="1:26" ht="18" customHeight="1">
      <c r="A206" s="190"/>
      <c r="B206" s="190"/>
      <c r="C206" s="190"/>
      <c r="D206" s="190"/>
      <c r="E206" s="190"/>
      <c r="F206" s="237"/>
      <c r="G206" s="190"/>
      <c r="H206" s="190"/>
      <c r="I206" s="190"/>
      <c r="J206" s="190"/>
      <c r="K206" s="190"/>
      <c r="L206" s="190"/>
      <c r="M206" s="190"/>
      <c r="N206" s="190"/>
      <c r="O206" s="190"/>
      <c r="P206" s="190"/>
      <c r="Q206" s="190"/>
      <c r="R206" s="190"/>
      <c r="S206" s="190"/>
      <c r="T206" s="190"/>
      <c r="U206" s="190"/>
      <c r="V206" s="190"/>
      <c r="W206" s="190"/>
      <c r="X206" s="190"/>
      <c r="Y206" s="190"/>
      <c r="Z206" s="190"/>
    </row>
    <row r="207" spans="1:26" ht="18" customHeight="1">
      <c r="A207" s="190"/>
      <c r="B207" s="190"/>
      <c r="C207" s="190"/>
      <c r="D207" s="190"/>
      <c r="E207" s="190"/>
      <c r="F207" s="237"/>
      <c r="G207" s="190"/>
      <c r="H207" s="190"/>
      <c r="I207" s="190"/>
      <c r="J207" s="190"/>
      <c r="K207" s="190"/>
      <c r="L207" s="190"/>
      <c r="M207" s="190"/>
      <c r="N207" s="190"/>
      <c r="O207" s="190"/>
      <c r="P207" s="190"/>
      <c r="Q207" s="190"/>
      <c r="R207" s="190"/>
      <c r="S207" s="190"/>
      <c r="T207" s="190"/>
      <c r="U207" s="190"/>
      <c r="V207" s="190"/>
      <c r="W207" s="190"/>
      <c r="X207" s="190"/>
      <c r="Y207" s="190"/>
      <c r="Z207" s="190"/>
    </row>
    <row r="208" spans="1:26" ht="18" customHeight="1">
      <c r="A208" s="190"/>
      <c r="B208" s="190"/>
      <c r="C208" s="190"/>
      <c r="D208" s="190"/>
      <c r="E208" s="190"/>
      <c r="F208" s="237"/>
      <c r="G208" s="190"/>
      <c r="H208" s="190"/>
      <c r="I208" s="190"/>
      <c r="J208" s="190"/>
      <c r="K208" s="190"/>
      <c r="L208" s="190"/>
      <c r="M208" s="190"/>
      <c r="N208" s="190"/>
      <c r="O208" s="190"/>
      <c r="P208" s="190"/>
      <c r="Q208" s="190"/>
      <c r="R208" s="190"/>
      <c r="S208" s="190"/>
      <c r="T208" s="190"/>
      <c r="U208" s="190"/>
      <c r="V208" s="190"/>
      <c r="W208" s="190"/>
      <c r="X208" s="190"/>
      <c r="Y208" s="190"/>
      <c r="Z208" s="190"/>
    </row>
    <row r="209" spans="1:26" ht="18" customHeight="1">
      <c r="A209" s="190"/>
      <c r="B209" s="190"/>
      <c r="C209" s="190"/>
      <c r="D209" s="190"/>
      <c r="E209" s="190"/>
      <c r="F209" s="237"/>
      <c r="G209" s="190"/>
      <c r="H209" s="190"/>
      <c r="I209" s="190"/>
      <c r="J209" s="190"/>
      <c r="K209" s="190"/>
      <c r="L209" s="190"/>
      <c r="M209" s="190"/>
      <c r="N209" s="190"/>
      <c r="O209" s="190"/>
      <c r="P209" s="190"/>
      <c r="Q209" s="190"/>
      <c r="R209" s="190"/>
      <c r="S209" s="190"/>
      <c r="T209" s="190"/>
      <c r="U209" s="190"/>
      <c r="V209" s="190"/>
      <c r="W209" s="190"/>
      <c r="X209" s="190"/>
      <c r="Y209" s="190"/>
      <c r="Z209" s="190"/>
    </row>
    <row r="210" spans="1:26" ht="18" customHeight="1">
      <c r="A210" s="190"/>
      <c r="B210" s="190"/>
      <c r="C210" s="190"/>
      <c r="D210" s="190"/>
      <c r="E210" s="190"/>
      <c r="F210" s="237"/>
      <c r="G210" s="190"/>
      <c r="H210" s="190"/>
      <c r="I210" s="190"/>
      <c r="J210" s="190"/>
      <c r="K210" s="190"/>
      <c r="L210" s="190"/>
      <c r="M210" s="190"/>
      <c r="N210" s="190"/>
      <c r="O210" s="190"/>
      <c r="P210" s="190"/>
      <c r="Q210" s="190"/>
      <c r="R210" s="190"/>
      <c r="S210" s="190"/>
      <c r="T210" s="190"/>
      <c r="U210" s="190"/>
      <c r="V210" s="190"/>
      <c r="W210" s="190"/>
      <c r="X210" s="190"/>
      <c r="Y210" s="190"/>
      <c r="Z210" s="190"/>
    </row>
    <row r="211" spans="1:26" ht="18" customHeight="1">
      <c r="A211" s="190"/>
      <c r="B211" s="190"/>
      <c r="C211" s="190"/>
      <c r="D211" s="190"/>
      <c r="E211" s="190"/>
      <c r="F211" s="237"/>
      <c r="G211" s="190"/>
      <c r="H211" s="190"/>
      <c r="I211" s="190"/>
      <c r="J211" s="190"/>
      <c r="K211" s="190"/>
      <c r="L211" s="190"/>
      <c r="M211" s="190"/>
      <c r="N211" s="190"/>
      <c r="O211" s="190"/>
      <c r="P211" s="190"/>
      <c r="Q211" s="190"/>
      <c r="R211" s="190"/>
      <c r="S211" s="190"/>
      <c r="T211" s="190"/>
      <c r="U211" s="190"/>
      <c r="V211" s="190"/>
      <c r="W211" s="190"/>
      <c r="X211" s="190"/>
      <c r="Y211" s="190"/>
      <c r="Z211" s="190"/>
    </row>
    <row r="212" spans="1:26" ht="18" customHeight="1">
      <c r="A212" s="190"/>
      <c r="B212" s="190"/>
      <c r="C212" s="190"/>
      <c r="D212" s="190"/>
      <c r="E212" s="190"/>
      <c r="F212" s="237"/>
      <c r="G212" s="190"/>
      <c r="H212" s="190"/>
      <c r="I212" s="190"/>
      <c r="J212" s="190"/>
      <c r="K212" s="190"/>
      <c r="L212" s="190"/>
      <c r="M212" s="190"/>
      <c r="N212" s="190"/>
      <c r="O212" s="190"/>
      <c r="P212" s="190"/>
      <c r="Q212" s="190"/>
      <c r="R212" s="190"/>
      <c r="S212" s="190"/>
      <c r="T212" s="190"/>
      <c r="U212" s="190"/>
      <c r="V212" s="190"/>
      <c r="W212" s="190"/>
      <c r="X212" s="190"/>
      <c r="Y212" s="190"/>
      <c r="Z212" s="190"/>
    </row>
    <row r="213" spans="1:26" ht="18" customHeight="1">
      <c r="A213" s="190"/>
      <c r="B213" s="190"/>
      <c r="C213" s="190"/>
      <c r="D213" s="190"/>
      <c r="E213" s="190"/>
      <c r="F213" s="237"/>
      <c r="G213" s="190"/>
      <c r="H213" s="190"/>
      <c r="I213" s="190"/>
      <c r="J213" s="190"/>
      <c r="K213" s="190"/>
      <c r="L213" s="190"/>
      <c r="M213" s="190"/>
      <c r="N213" s="190"/>
      <c r="O213" s="190"/>
      <c r="P213" s="190"/>
      <c r="Q213" s="190"/>
      <c r="R213" s="190"/>
      <c r="S213" s="190"/>
      <c r="T213" s="190"/>
      <c r="U213" s="190"/>
      <c r="V213" s="190"/>
      <c r="W213" s="190"/>
      <c r="X213" s="190"/>
      <c r="Y213" s="190"/>
      <c r="Z213" s="190"/>
    </row>
    <row r="214" spans="1:26" ht="18" customHeight="1">
      <c r="A214" s="190"/>
      <c r="B214" s="190"/>
      <c r="C214" s="190"/>
      <c r="D214" s="190"/>
      <c r="E214" s="190"/>
      <c r="F214" s="237"/>
      <c r="G214" s="190"/>
      <c r="H214" s="190"/>
      <c r="I214" s="190"/>
      <c r="J214" s="190"/>
      <c r="K214" s="190"/>
      <c r="L214" s="190"/>
      <c r="M214" s="190"/>
      <c r="N214" s="190"/>
      <c r="O214" s="190"/>
      <c r="P214" s="190"/>
      <c r="Q214" s="190"/>
      <c r="R214" s="190"/>
      <c r="S214" s="190"/>
      <c r="T214" s="190"/>
      <c r="U214" s="190"/>
      <c r="V214" s="190"/>
      <c r="W214" s="190"/>
      <c r="X214" s="190"/>
      <c r="Y214" s="190"/>
      <c r="Z214" s="190"/>
    </row>
    <row r="215" spans="1:26" ht="18" customHeight="1">
      <c r="A215" s="190"/>
      <c r="B215" s="190"/>
      <c r="C215" s="190"/>
      <c r="D215" s="190"/>
      <c r="E215" s="190"/>
      <c r="F215" s="237"/>
      <c r="G215" s="190"/>
      <c r="H215" s="190"/>
      <c r="I215" s="190"/>
      <c r="J215" s="190"/>
      <c r="K215" s="190"/>
      <c r="L215" s="190"/>
      <c r="M215" s="190"/>
      <c r="N215" s="190"/>
      <c r="O215" s="190"/>
      <c r="P215" s="190"/>
      <c r="Q215" s="190"/>
      <c r="R215" s="190"/>
      <c r="S215" s="190"/>
      <c r="T215" s="190"/>
      <c r="U215" s="190"/>
      <c r="V215" s="190"/>
      <c r="W215" s="190"/>
      <c r="X215" s="190"/>
      <c r="Y215" s="190"/>
      <c r="Z215" s="190"/>
    </row>
    <row r="216" spans="1:26" ht="18" customHeight="1">
      <c r="A216" s="190"/>
      <c r="B216" s="190"/>
      <c r="C216" s="190"/>
      <c r="D216" s="190"/>
      <c r="E216" s="190"/>
      <c r="F216" s="237"/>
      <c r="G216" s="190"/>
      <c r="H216" s="190"/>
      <c r="I216" s="190"/>
      <c r="J216" s="190"/>
      <c r="K216" s="190"/>
      <c r="L216" s="190"/>
      <c r="M216" s="190"/>
      <c r="N216" s="190"/>
      <c r="O216" s="190"/>
      <c r="P216" s="190"/>
      <c r="Q216" s="190"/>
      <c r="R216" s="190"/>
      <c r="S216" s="190"/>
      <c r="T216" s="190"/>
      <c r="U216" s="190"/>
      <c r="V216" s="190"/>
      <c r="W216" s="190"/>
      <c r="X216" s="190"/>
      <c r="Y216" s="190"/>
      <c r="Z216" s="190"/>
    </row>
    <row r="217" spans="1:26" ht="18" customHeight="1">
      <c r="A217" s="190"/>
      <c r="B217" s="190"/>
      <c r="C217" s="190"/>
      <c r="D217" s="190"/>
      <c r="E217" s="190"/>
      <c r="F217" s="237"/>
      <c r="G217" s="190"/>
      <c r="H217" s="190"/>
      <c r="I217" s="190"/>
      <c r="J217" s="190"/>
      <c r="K217" s="190"/>
      <c r="L217" s="190"/>
      <c r="M217" s="190"/>
      <c r="N217" s="190"/>
      <c r="O217" s="190"/>
      <c r="P217" s="190"/>
      <c r="Q217" s="190"/>
      <c r="R217" s="190"/>
      <c r="S217" s="190"/>
      <c r="T217" s="190"/>
      <c r="U217" s="190"/>
      <c r="V217" s="190"/>
      <c r="W217" s="190"/>
      <c r="X217" s="190"/>
      <c r="Y217" s="190"/>
      <c r="Z217" s="190"/>
    </row>
    <row r="218" spans="1:26" ht="18" customHeight="1">
      <c r="A218" s="190"/>
      <c r="B218" s="190"/>
      <c r="C218" s="190"/>
      <c r="D218" s="190"/>
      <c r="E218" s="190"/>
      <c r="F218" s="237"/>
      <c r="G218" s="190"/>
      <c r="H218" s="190"/>
      <c r="I218" s="190"/>
      <c r="J218" s="190"/>
      <c r="K218" s="190"/>
      <c r="L218" s="190"/>
      <c r="M218" s="190"/>
      <c r="N218" s="190"/>
      <c r="O218" s="190"/>
      <c r="P218" s="190"/>
      <c r="Q218" s="190"/>
      <c r="R218" s="190"/>
      <c r="S218" s="190"/>
      <c r="T218" s="190"/>
      <c r="U218" s="190"/>
      <c r="V218" s="190"/>
      <c r="W218" s="190"/>
      <c r="X218" s="190"/>
      <c r="Y218" s="190"/>
      <c r="Z218" s="190"/>
    </row>
    <row r="219" spans="1:26" ht="18" customHeight="1">
      <c r="A219" s="190"/>
      <c r="B219" s="190"/>
      <c r="C219" s="190"/>
      <c r="D219" s="190"/>
      <c r="E219" s="190"/>
      <c r="F219" s="237"/>
      <c r="G219" s="190"/>
      <c r="H219" s="190"/>
      <c r="I219" s="190"/>
      <c r="J219" s="190"/>
      <c r="K219" s="190"/>
      <c r="L219" s="190"/>
      <c r="M219" s="190"/>
      <c r="N219" s="190"/>
      <c r="O219" s="190"/>
      <c r="P219" s="190"/>
      <c r="Q219" s="190"/>
      <c r="R219" s="190"/>
      <c r="S219" s="190"/>
      <c r="T219" s="190"/>
      <c r="U219" s="190"/>
      <c r="V219" s="190"/>
      <c r="W219" s="190"/>
      <c r="X219" s="190"/>
      <c r="Y219" s="190"/>
      <c r="Z219" s="190"/>
    </row>
    <row r="220" spans="1:26" ht="18" customHeight="1">
      <c r="A220" s="190"/>
      <c r="B220" s="190"/>
      <c r="C220" s="190"/>
      <c r="D220" s="190"/>
      <c r="E220" s="190"/>
      <c r="F220" s="237"/>
      <c r="G220" s="190"/>
      <c r="H220" s="190"/>
      <c r="I220" s="190"/>
      <c r="J220" s="190"/>
      <c r="K220" s="190"/>
      <c r="L220" s="190"/>
      <c r="M220" s="190"/>
      <c r="N220" s="190"/>
      <c r="O220" s="190"/>
      <c r="P220" s="190"/>
      <c r="Q220" s="190"/>
      <c r="R220" s="190"/>
      <c r="S220" s="190"/>
      <c r="T220" s="190"/>
      <c r="U220" s="190"/>
      <c r="V220" s="190"/>
      <c r="W220" s="190"/>
      <c r="X220" s="190"/>
      <c r="Y220" s="190"/>
      <c r="Z220" s="190"/>
    </row>
    <row r="221" spans="1:26" ht="18" customHeight="1">
      <c r="A221" s="190"/>
      <c r="B221" s="190"/>
      <c r="C221" s="190"/>
      <c r="D221" s="190"/>
      <c r="E221" s="190"/>
      <c r="F221" s="237"/>
      <c r="G221" s="190"/>
      <c r="H221" s="190"/>
      <c r="I221" s="190"/>
      <c r="J221" s="190"/>
      <c r="K221" s="190"/>
      <c r="L221" s="190"/>
      <c r="M221" s="190"/>
      <c r="N221" s="190"/>
      <c r="O221" s="190"/>
      <c r="P221" s="190"/>
      <c r="Q221" s="190"/>
      <c r="R221" s="190"/>
      <c r="S221" s="190"/>
      <c r="T221" s="190"/>
      <c r="U221" s="190"/>
      <c r="V221" s="190"/>
      <c r="W221" s="190"/>
      <c r="X221" s="190"/>
      <c r="Y221" s="190"/>
      <c r="Z221" s="190"/>
    </row>
    <row r="222" spans="1:26" ht="18" customHeight="1">
      <c r="A222" s="190"/>
      <c r="B222" s="190"/>
      <c r="C222" s="190"/>
      <c r="D222" s="190"/>
      <c r="E222" s="190"/>
      <c r="F222" s="237"/>
      <c r="G222" s="190"/>
      <c r="H222" s="190"/>
      <c r="I222" s="190"/>
      <c r="J222" s="190"/>
      <c r="K222" s="190"/>
      <c r="L222" s="190"/>
      <c r="M222" s="190"/>
      <c r="N222" s="190"/>
      <c r="O222" s="190"/>
      <c r="P222" s="190"/>
      <c r="Q222" s="190"/>
      <c r="R222" s="190"/>
      <c r="S222" s="190"/>
      <c r="T222" s="190"/>
      <c r="U222" s="190"/>
      <c r="V222" s="190"/>
      <c r="W222" s="190"/>
      <c r="X222" s="190"/>
      <c r="Y222" s="190"/>
      <c r="Z222" s="190"/>
    </row>
    <row r="223" spans="1:26" ht="18" customHeight="1">
      <c r="A223" s="190"/>
      <c r="B223" s="190"/>
      <c r="C223" s="190"/>
      <c r="D223" s="190"/>
      <c r="E223" s="190"/>
      <c r="F223" s="237"/>
      <c r="G223" s="190"/>
      <c r="H223" s="190"/>
      <c r="I223" s="190"/>
      <c r="J223" s="190"/>
      <c r="K223" s="190"/>
      <c r="L223" s="190"/>
      <c r="M223" s="190"/>
      <c r="N223" s="190"/>
      <c r="O223" s="190"/>
      <c r="P223" s="190"/>
      <c r="Q223" s="190"/>
      <c r="R223" s="190"/>
      <c r="S223" s="190"/>
      <c r="T223" s="190"/>
      <c r="U223" s="190"/>
      <c r="V223" s="190"/>
      <c r="W223" s="190"/>
      <c r="X223" s="190"/>
      <c r="Y223" s="190"/>
      <c r="Z223" s="190"/>
    </row>
    <row r="224" spans="1:26" ht="18" customHeight="1">
      <c r="A224" s="190"/>
      <c r="B224" s="190"/>
      <c r="C224" s="190"/>
      <c r="D224" s="190"/>
      <c r="E224" s="190"/>
      <c r="F224" s="237"/>
      <c r="G224" s="190"/>
      <c r="H224" s="190"/>
      <c r="I224" s="190"/>
      <c r="J224" s="190"/>
      <c r="K224" s="190"/>
      <c r="L224" s="190"/>
      <c r="M224" s="190"/>
      <c r="N224" s="190"/>
      <c r="O224" s="190"/>
      <c r="P224" s="190"/>
      <c r="Q224" s="190"/>
      <c r="R224" s="190"/>
      <c r="S224" s="190"/>
      <c r="T224" s="190"/>
      <c r="U224" s="190"/>
      <c r="V224" s="190"/>
      <c r="W224" s="190"/>
      <c r="X224" s="190"/>
      <c r="Y224" s="190"/>
      <c r="Z224" s="190"/>
    </row>
    <row r="225" spans="1:26" ht="18" customHeight="1">
      <c r="A225" s="190"/>
      <c r="B225" s="190"/>
      <c r="C225" s="190"/>
      <c r="D225" s="190"/>
      <c r="E225" s="190"/>
      <c r="F225" s="237"/>
      <c r="G225" s="190"/>
      <c r="H225" s="190"/>
      <c r="I225" s="190"/>
      <c r="J225" s="190"/>
      <c r="K225" s="190"/>
      <c r="L225" s="190"/>
      <c r="M225" s="190"/>
      <c r="N225" s="190"/>
      <c r="O225" s="190"/>
      <c r="P225" s="190"/>
      <c r="Q225" s="190"/>
      <c r="R225" s="190"/>
      <c r="S225" s="190"/>
      <c r="T225" s="190"/>
      <c r="U225" s="190"/>
      <c r="V225" s="190"/>
      <c r="W225" s="190"/>
      <c r="X225" s="190"/>
      <c r="Y225" s="190"/>
      <c r="Z225" s="190"/>
    </row>
    <row r="226" spans="1:26" ht="18" customHeight="1">
      <c r="A226" s="190"/>
      <c r="B226" s="190"/>
      <c r="C226" s="190"/>
      <c r="D226" s="190"/>
      <c r="E226" s="190"/>
      <c r="F226" s="237"/>
      <c r="G226" s="190"/>
      <c r="H226" s="190"/>
      <c r="I226" s="190"/>
      <c r="J226" s="190"/>
      <c r="K226" s="190"/>
      <c r="L226" s="190"/>
      <c r="M226" s="190"/>
      <c r="N226" s="190"/>
      <c r="O226" s="190"/>
      <c r="P226" s="190"/>
      <c r="Q226" s="190"/>
      <c r="R226" s="190"/>
      <c r="S226" s="190"/>
      <c r="T226" s="190"/>
      <c r="U226" s="190"/>
      <c r="V226" s="190"/>
      <c r="W226" s="190"/>
      <c r="X226" s="190"/>
      <c r="Y226" s="190"/>
      <c r="Z226" s="190"/>
    </row>
    <row r="227" spans="1:26" ht="18" customHeight="1">
      <c r="A227" s="190"/>
      <c r="B227" s="190"/>
      <c r="C227" s="190"/>
      <c r="D227" s="190"/>
      <c r="E227" s="190"/>
      <c r="F227" s="237"/>
      <c r="G227" s="190"/>
      <c r="H227" s="190"/>
      <c r="I227" s="190"/>
      <c r="J227" s="190"/>
      <c r="K227" s="190"/>
      <c r="L227" s="190"/>
      <c r="M227" s="190"/>
      <c r="N227" s="190"/>
      <c r="O227" s="190"/>
      <c r="P227" s="190"/>
      <c r="Q227" s="190"/>
      <c r="R227" s="190"/>
      <c r="S227" s="190"/>
      <c r="T227" s="190"/>
      <c r="U227" s="190"/>
      <c r="V227" s="190"/>
      <c r="W227" s="190"/>
      <c r="X227" s="190"/>
      <c r="Y227" s="190"/>
      <c r="Z227" s="190"/>
    </row>
    <row r="228" spans="1:26" ht="18" customHeight="1">
      <c r="A228" s="190"/>
      <c r="B228" s="190"/>
      <c r="C228" s="190"/>
      <c r="D228" s="190"/>
      <c r="E228" s="190"/>
      <c r="F228" s="237"/>
      <c r="G228" s="190"/>
      <c r="H228" s="190"/>
      <c r="I228" s="190"/>
      <c r="J228" s="190"/>
      <c r="K228" s="190"/>
      <c r="L228" s="190"/>
      <c r="M228" s="190"/>
      <c r="N228" s="190"/>
      <c r="O228" s="190"/>
      <c r="P228" s="190"/>
      <c r="Q228" s="190"/>
      <c r="R228" s="190"/>
      <c r="S228" s="190"/>
      <c r="T228" s="190"/>
      <c r="U228" s="190"/>
      <c r="V228" s="190"/>
      <c r="W228" s="190"/>
      <c r="X228" s="190"/>
      <c r="Y228" s="190"/>
      <c r="Z228" s="190"/>
    </row>
    <row r="229" spans="1:26" ht="18" customHeight="1">
      <c r="A229" s="190"/>
      <c r="B229" s="190"/>
      <c r="C229" s="190"/>
      <c r="D229" s="190"/>
      <c r="E229" s="190"/>
      <c r="F229" s="237"/>
      <c r="G229" s="190"/>
      <c r="H229" s="190"/>
      <c r="I229" s="190"/>
      <c r="J229" s="190"/>
      <c r="K229" s="190"/>
      <c r="L229" s="190"/>
      <c r="M229" s="190"/>
      <c r="N229" s="190"/>
      <c r="O229" s="190"/>
      <c r="P229" s="190"/>
      <c r="Q229" s="190"/>
      <c r="R229" s="190"/>
      <c r="S229" s="190"/>
      <c r="T229" s="190"/>
      <c r="U229" s="190"/>
      <c r="V229" s="190"/>
      <c r="W229" s="190"/>
      <c r="X229" s="190"/>
      <c r="Y229" s="190"/>
      <c r="Z229" s="190"/>
    </row>
    <row r="230" spans="1:26" ht="18" customHeight="1">
      <c r="A230" s="190"/>
      <c r="B230" s="190"/>
      <c r="C230" s="190"/>
      <c r="D230" s="190"/>
      <c r="E230" s="190"/>
      <c r="F230" s="237"/>
      <c r="G230" s="190"/>
      <c r="H230" s="190"/>
      <c r="I230" s="190"/>
      <c r="J230" s="190"/>
      <c r="K230" s="190"/>
      <c r="L230" s="190"/>
      <c r="M230" s="190"/>
      <c r="N230" s="190"/>
      <c r="O230" s="190"/>
      <c r="P230" s="190"/>
      <c r="Q230" s="190"/>
      <c r="R230" s="190"/>
      <c r="S230" s="190"/>
      <c r="T230" s="190"/>
      <c r="U230" s="190"/>
      <c r="V230" s="190"/>
      <c r="W230" s="190"/>
      <c r="X230" s="190"/>
      <c r="Y230" s="190"/>
      <c r="Z230" s="190"/>
    </row>
    <row r="231" spans="1:26" ht="18" customHeight="1">
      <c r="A231" s="190"/>
      <c r="B231" s="190"/>
      <c r="C231" s="190"/>
      <c r="D231" s="190"/>
      <c r="E231" s="190"/>
      <c r="F231" s="237"/>
      <c r="G231" s="190"/>
      <c r="H231" s="190"/>
      <c r="I231" s="190"/>
      <c r="J231" s="190"/>
      <c r="K231" s="190"/>
      <c r="L231" s="190"/>
      <c r="M231" s="190"/>
      <c r="N231" s="190"/>
      <c r="O231" s="190"/>
      <c r="P231" s="190"/>
      <c r="Q231" s="190"/>
      <c r="R231" s="190"/>
      <c r="S231" s="190"/>
      <c r="T231" s="190"/>
      <c r="U231" s="190"/>
      <c r="V231" s="190"/>
      <c r="W231" s="190"/>
      <c r="X231" s="190"/>
      <c r="Y231" s="190"/>
      <c r="Z231" s="190"/>
    </row>
    <row r="232" spans="1:26" ht="18" customHeight="1">
      <c r="A232" s="190"/>
      <c r="B232" s="190"/>
      <c r="C232" s="190"/>
      <c r="D232" s="190"/>
      <c r="E232" s="190"/>
      <c r="F232" s="237"/>
      <c r="G232" s="190"/>
      <c r="H232" s="190"/>
      <c r="I232" s="190"/>
      <c r="J232" s="190"/>
      <c r="K232" s="190"/>
      <c r="L232" s="190"/>
      <c r="M232" s="190"/>
      <c r="N232" s="190"/>
      <c r="O232" s="190"/>
      <c r="P232" s="190"/>
      <c r="Q232" s="190"/>
      <c r="R232" s="190"/>
      <c r="S232" s="190"/>
      <c r="T232" s="190"/>
      <c r="U232" s="190"/>
      <c r="V232" s="190"/>
      <c r="W232" s="190"/>
      <c r="X232" s="190"/>
      <c r="Y232" s="190"/>
      <c r="Z232" s="190"/>
    </row>
    <row r="233" spans="1:26" ht="18" customHeight="1">
      <c r="A233" s="190"/>
      <c r="B233" s="190"/>
      <c r="C233" s="190"/>
      <c r="D233" s="190"/>
      <c r="E233" s="190"/>
      <c r="F233" s="237"/>
      <c r="G233" s="190"/>
      <c r="H233" s="190"/>
      <c r="I233" s="190"/>
      <c r="J233" s="190"/>
      <c r="K233" s="190"/>
      <c r="L233" s="190"/>
      <c r="M233" s="190"/>
      <c r="N233" s="190"/>
      <c r="O233" s="190"/>
      <c r="P233" s="190"/>
      <c r="Q233" s="190"/>
      <c r="R233" s="190"/>
      <c r="S233" s="190"/>
      <c r="T233" s="190"/>
      <c r="U233" s="190"/>
      <c r="V233" s="190"/>
      <c r="W233" s="190"/>
      <c r="X233" s="190"/>
      <c r="Y233" s="190"/>
      <c r="Z233" s="190"/>
    </row>
    <row r="234" spans="1:26" ht="18" customHeight="1">
      <c r="A234" s="190"/>
      <c r="B234" s="190"/>
      <c r="C234" s="190"/>
      <c r="D234" s="190"/>
      <c r="E234" s="190"/>
      <c r="F234" s="237"/>
      <c r="G234" s="190"/>
      <c r="H234" s="190"/>
      <c r="I234" s="190"/>
      <c r="J234" s="190"/>
      <c r="K234" s="190"/>
      <c r="L234" s="190"/>
      <c r="M234" s="190"/>
      <c r="N234" s="190"/>
      <c r="O234" s="190"/>
      <c r="P234" s="190"/>
      <c r="Q234" s="190"/>
      <c r="R234" s="190"/>
      <c r="S234" s="190"/>
      <c r="T234" s="190"/>
      <c r="U234" s="190"/>
      <c r="V234" s="190"/>
      <c r="W234" s="190"/>
      <c r="X234" s="190"/>
      <c r="Y234" s="190"/>
      <c r="Z234" s="190"/>
    </row>
    <row r="235" spans="1:26" ht="18" customHeight="1">
      <c r="A235" s="190"/>
      <c r="B235" s="190"/>
      <c r="C235" s="190"/>
      <c r="D235" s="190"/>
      <c r="E235" s="190"/>
      <c r="F235" s="237"/>
      <c r="G235" s="190"/>
      <c r="H235" s="190"/>
      <c r="I235" s="190"/>
      <c r="J235" s="190"/>
      <c r="K235" s="190"/>
      <c r="L235" s="190"/>
      <c r="M235" s="190"/>
      <c r="N235" s="190"/>
      <c r="O235" s="190"/>
      <c r="P235" s="190"/>
      <c r="Q235" s="190"/>
      <c r="R235" s="190"/>
      <c r="S235" s="190"/>
      <c r="T235" s="190"/>
      <c r="U235" s="190"/>
      <c r="V235" s="190"/>
      <c r="W235" s="190"/>
      <c r="X235" s="190"/>
      <c r="Y235" s="190"/>
      <c r="Z235" s="190"/>
    </row>
    <row r="236" spans="1:26" ht="18" customHeight="1">
      <c r="A236" s="190"/>
      <c r="B236" s="190"/>
      <c r="C236" s="190"/>
      <c r="D236" s="190"/>
      <c r="E236" s="190"/>
      <c r="F236" s="237"/>
      <c r="G236" s="190"/>
      <c r="H236" s="190"/>
      <c r="I236" s="190"/>
      <c r="J236" s="190"/>
      <c r="K236" s="190"/>
      <c r="L236" s="190"/>
      <c r="M236" s="190"/>
      <c r="N236" s="190"/>
      <c r="O236" s="190"/>
      <c r="P236" s="190"/>
      <c r="Q236" s="190"/>
      <c r="R236" s="190"/>
      <c r="S236" s="190"/>
      <c r="T236" s="190"/>
      <c r="U236" s="190"/>
      <c r="V236" s="190"/>
      <c r="W236" s="190"/>
      <c r="X236" s="190"/>
      <c r="Y236" s="190"/>
      <c r="Z236" s="190"/>
    </row>
    <row r="237" spans="1:26" ht="18" customHeight="1">
      <c r="A237" s="190"/>
      <c r="B237" s="190"/>
      <c r="C237" s="190"/>
      <c r="D237" s="190"/>
      <c r="E237" s="190"/>
      <c r="F237" s="237"/>
      <c r="G237" s="190"/>
      <c r="H237" s="190"/>
      <c r="I237" s="190"/>
      <c r="J237" s="190"/>
      <c r="K237" s="190"/>
      <c r="L237" s="190"/>
      <c r="M237" s="190"/>
      <c r="N237" s="190"/>
      <c r="O237" s="190"/>
      <c r="P237" s="190"/>
      <c r="Q237" s="190"/>
      <c r="R237" s="190"/>
      <c r="S237" s="190"/>
      <c r="T237" s="190"/>
      <c r="U237" s="190"/>
      <c r="V237" s="190"/>
      <c r="W237" s="190"/>
      <c r="X237" s="190"/>
      <c r="Y237" s="190"/>
      <c r="Z237" s="190"/>
    </row>
    <row r="238" spans="1:26" ht="18" customHeight="1">
      <c r="A238" s="190"/>
      <c r="B238" s="190"/>
      <c r="C238" s="190"/>
      <c r="D238" s="190"/>
      <c r="E238" s="190"/>
      <c r="F238" s="237"/>
      <c r="G238" s="190"/>
      <c r="H238" s="190"/>
      <c r="I238" s="190"/>
      <c r="J238" s="190"/>
      <c r="K238" s="190"/>
      <c r="L238" s="190"/>
      <c r="M238" s="190"/>
      <c r="N238" s="190"/>
      <c r="O238" s="190"/>
      <c r="P238" s="190"/>
      <c r="Q238" s="190"/>
      <c r="R238" s="190"/>
      <c r="S238" s="190"/>
      <c r="T238" s="190"/>
      <c r="U238" s="190"/>
      <c r="V238" s="190"/>
      <c r="W238" s="190"/>
      <c r="X238" s="190"/>
      <c r="Y238" s="190"/>
      <c r="Z238" s="190"/>
    </row>
    <row r="239" spans="1:26" ht="18" customHeight="1">
      <c r="A239" s="190"/>
      <c r="B239" s="190"/>
      <c r="C239" s="190"/>
      <c r="D239" s="190"/>
      <c r="E239" s="190"/>
      <c r="F239" s="237"/>
      <c r="G239" s="190"/>
      <c r="H239" s="190"/>
      <c r="I239" s="190"/>
      <c r="J239" s="190"/>
      <c r="K239" s="190"/>
      <c r="L239" s="190"/>
      <c r="M239" s="190"/>
      <c r="N239" s="190"/>
      <c r="O239" s="190"/>
      <c r="P239" s="190"/>
      <c r="Q239" s="190"/>
      <c r="R239" s="190"/>
      <c r="S239" s="190"/>
      <c r="T239" s="190"/>
      <c r="U239" s="190"/>
      <c r="V239" s="190"/>
      <c r="W239" s="190"/>
      <c r="X239" s="190"/>
      <c r="Y239" s="190"/>
      <c r="Z239" s="190"/>
    </row>
    <row r="240" spans="1:26" ht="18" customHeight="1">
      <c r="A240" s="190"/>
      <c r="B240" s="190"/>
      <c r="C240" s="190"/>
      <c r="D240" s="190"/>
      <c r="E240" s="190"/>
      <c r="F240" s="237"/>
      <c r="G240" s="190"/>
      <c r="H240" s="190"/>
      <c r="I240" s="190"/>
      <c r="J240" s="190"/>
      <c r="K240" s="190"/>
      <c r="L240" s="190"/>
      <c r="M240" s="190"/>
      <c r="N240" s="190"/>
      <c r="O240" s="190"/>
      <c r="P240" s="190"/>
      <c r="Q240" s="190"/>
      <c r="R240" s="190"/>
      <c r="S240" s="190"/>
      <c r="T240" s="190"/>
      <c r="U240" s="190"/>
      <c r="V240" s="190"/>
      <c r="W240" s="190"/>
      <c r="X240" s="190"/>
      <c r="Y240" s="190"/>
      <c r="Z240" s="190"/>
    </row>
    <row r="241" spans="1:26" ht="18" customHeight="1">
      <c r="A241" s="190"/>
      <c r="B241" s="190"/>
      <c r="C241" s="190"/>
      <c r="D241" s="190"/>
      <c r="E241" s="190"/>
      <c r="F241" s="237"/>
      <c r="G241" s="190"/>
      <c r="H241" s="190"/>
      <c r="I241" s="190"/>
      <c r="J241" s="190"/>
      <c r="K241" s="190"/>
      <c r="L241" s="190"/>
      <c r="M241" s="190"/>
      <c r="N241" s="190"/>
      <c r="O241" s="190"/>
      <c r="P241" s="190"/>
      <c r="Q241" s="190"/>
      <c r="R241" s="190"/>
      <c r="S241" s="190"/>
      <c r="T241" s="190"/>
      <c r="U241" s="190"/>
      <c r="V241" s="190"/>
      <c r="W241" s="190"/>
      <c r="X241" s="190"/>
      <c r="Y241" s="190"/>
      <c r="Z241" s="190"/>
    </row>
    <row r="242" spans="1:26" ht="18" customHeight="1">
      <c r="A242" s="190"/>
      <c r="B242" s="190"/>
      <c r="C242" s="190"/>
      <c r="D242" s="190"/>
      <c r="E242" s="190"/>
      <c r="F242" s="237"/>
      <c r="G242" s="190"/>
      <c r="H242" s="190"/>
      <c r="I242" s="190"/>
      <c r="J242" s="190"/>
      <c r="K242" s="190"/>
      <c r="L242" s="190"/>
      <c r="M242" s="190"/>
      <c r="N242" s="190"/>
      <c r="O242" s="190"/>
      <c r="P242" s="190"/>
      <c r="Q242" s="190"/>
      <c r="R242" s="190"/>
      <c r="S242" s="190"/>
      <c r="T242" s="190"/>
      <c r="U242" s="190"/>
      <c r="V242" s="190"/>
      <c r="W242" s="190"/>
      <c r="X242" s="190"/>
      <c r="Y242" s="190"/>
      <c r="Z242" s="190"/>
    </row>
    <row r="243" spans="1:26" ht="18" customHeight="1">
      <c r="A243" s="190"/>
      <c r="B243" s="190"/>
      <c r="C243" s="190"/>
      <c r="D243" s="190"/>
      <c r="E243" s="190"/>
      <c r="F243" s="237"/>
      <c r="G243" s="190"/>
      <c r="H243" s="190"/>
      <c r="I243" s="190"/>
      <c r="J243" s="190"/>
      <c r="K243" s="190"/>
      <c r="L243" s="190"/>
      <c r="M243" s="190"/>
      <c r="N243" s="190"/>
      <c r="O243" s="190"/>
      <c r="P243" s="190"/>
      <c r="Q243" s="190"/>
      <c r="R243" s="190"/>
      <c r="S243" s="190"/>
      <c r="T243" s="190"/>
      <c r="U243" s="190"/>
      <c r="V243" s="190"/>
      <c r="W243" s="190"/>
      <c r="X243" s="190"/>
      <c r="Y243" s="190"/>
      <c r="Z243" s="190"/>
    </row>
    <row r="244" spans="1:26" ht="15.75" customHeight="1"/>
    <row r="245" spans="1:26" ht="15.75" customHeight="1"/>
    <row r="246" spans="1:26" ht="15.75" customHeight="1"/>
    <row r="247" spans="1:26" ht="15.75" customHeight="1"/>
    <row r="248" spans="1:26" ht="15.75" customHeight="1"/>
    <row r="249" spans="1:26" ht="15.75" customHeight="1"/>
    <row r="250" spans="1:26" ht="15.75" customHeight="1"/>
    <row r="251" spans="1:26" ht="15.75" customHeight="1"/>
    <row r="252" spans="1:26" ht="15.75" customHeight="1"/>
    <row r="253" spans="1:26" ht="15.75" customHeight="1"/>
    <row r="254" spans="1:26" ht="15.75" customHeight="1"/>
    <row r="255" spans="1:26" ht="15.75" customHeight="1"/>
    <row r="256" spans="1:2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9">
    <mergeCell ref="A43:D43"/>
    <mergeCell ref="C36:D36"/>
    <mergeCell ref="C37:D37"/>
    <mergeCell ref="A1:B1"/>
    <mergeCell ref="C1:D1"/>
    <mergeCell ref="A2:B2"/>
    <mergeCell ref="A4:D4"/>
    <mergeCell ref="C5:D5"/>
    <mergeCell ref="C42:D42"/>
  </mergeCells>
  <pageMargins left="0.56999999999999995" right="0.17" top="0.33" bottom="0.39" header="0" footer="0"/>
  <pageSetup paperSize="9" firstPageNumber="31" orientation="landscape" useFirstPageNumber="1"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1000"/>
  <sheetViews>
    <sheetView workbookViewId="0">
      <selection activeCell="C18" sqref="C18:D18"/>
    </sheetView>
  </sheetViews>
  <sheetFormatPr defaultColWidth="14.42578125" defaultRowHeight="15" customHeight="1"/>
  <cols>
    <col min="1" max="1" width="5.85546875" style="13" customWidth="1"/>
    <col min="2" max="2" width="60.28515625" customWidth="1"/>
    <col min="3" max="3" width="27.140625" customWidth="1"/>
    <col min="4" max="4" width="36.7109375" customWidth="1"/>
    <col min="5" max="6" width="9.140625" customWidth="1"/>
    <col min="7" max="24" width="10" customWidth="1"/>
  </cols>
  <sheetData>
    <row r="1" spans="1:24" ht="18" customHeight="1">
      <c r="A1" s="678" t="s">
        <v>571</v>
      </c>
      <c r="B1" s="707"/>
      <c r="C1" s="190"/>
      <c r="D1" s="168" t="s">
        <v>712</v>
      </c>
      <c r="E1" s="190"/>
      <c r="F1" s="190"/>
      <c r="G1" s="190"/>
      <c r="H1" s="190"/>
      <c r="I1" s="190"/>
      <c r="J1" s="190"/>
      <c r="K1" s="190"/>
      <c r="L1" s="190"/>
      <c r="M1" s="190"/>
      <c r="N1" s="190"/>
      <c r="O1" s="190"/>
      <c r="P1" s="190"/>
      <c r="Q1" s="190"/>
      <c r="R1" s="190"/>
      <c r="S1" s="190"/>
      <c r="T1" s="190"/>
      <c r="U1" s="190"/>
      <c r="V1" s="190"/>
      <c r="W1" s="190"/>
      <c r="X1" s="190"/>
    </row>
    <row r="2" spans="1:24" ht="18" customHeight="1">
      <c r="A2" s="671" t="s">
        <v>2</v>
      </c>
      <c r="B2" s="707"/>
      <c r="C2" s="190"/>
      <c r="D2" s="190"/>
      <c r="E2" s="190"/>
      <c r="F2" s="190"/>
      <c r="G2" s="190"/>
      <c r="H2" s="190"/>
      <c r="I2" s="190"/>
      <c r="J2" s="190"/>
      <c r="K2" s="190"/>
      <c r="L2" s="190"/>
      <c r="M2" s="190"/>
      <c r="N2" s="190"/>
      <c r="O2" s="190"/>
      <c r="P2" s="190"/>
      <c r="Q2" s="190"/>
      <c r="R2" s="190"/>
      <c r="S2" s="190"/>
      <c r="T2" s="190"/>
      <c r="U2" s="190"/>
      <c r="V2" s="190"/>
      <c r="W2" s="190"/>
      <c r="X2" s="190"/>
    </row>
    <row r="3" spans="1:24" ht="12" customHeight="1">
      <c r="A3" s="335"/>
      <c r="B3" s="190"/>
      <c r="C3" s="190"/>
      <c r="D3" s="190"/>
      <c r="E3" s="190"/>
      <c r="F3" s="190"/>
      <c r="G3" s="190"/>
      <c r="H3" s="190"/>
      <c r="I3" s="190"/>
      <c r="J3" s="190"/>
      <c r="K3" s="190"/>
      <c r="L3" s="190"/>
      <c r="M3" s="190"/>
      <c r="N3" s="190"/>
      <c r="O3" s="190"/>
      <c r="P3" s="190"/>
      <c r="Q3" s="190"/>
      <c r="R3" s="190"/>
      <c r="S3" s="190"/>
      <c r="T3" s="190"/>
      <c r="U3" s="190"/>
      <c r="V3" s="190"/>
      <c r="W3" s="190"/>
      <c r="X3" s="190"/>
    </row>
    <row r="4" spans="1:24" ht="24" customHeight="1">
      <c r="A4" s="686" t="s">
        <v>713</v>
      </c>
      <c r="B4" s="707"/>
      <c r="C4" s="707"/>
      <c r="D4" s="707"/>
      <c r="E4" s="190"/>
      <c r="F4" s="190"/>
      <c r="G4" s="190"/>
      <c r="H4" s="190"/>
      <c r="I4" s="190"/>
      <c r="J4" s="190"/>
      <c r="K4" s="190"/>
      <c r="L4" s="190"/>
      <c r="M4" s="190"/>
      <c r="N4" s="190"/>
      <c r="O4" s="190"/>
      <c r="P4" s="190"/>
      <c r="Q4" s="190"/>
      <c r="R4" s="190"/>
      <c r="S4" s="190"/>
      <c r="T4" s="190"/>
      <c r="U4" s="190"/>
      <c r="V4" s="190"/>
      <c r="W4" s="190"/>
      <c r="X4" s="190"/>
    </row>
    <row r="5" spans="1:24" ht="18.75" customHeight="1">
      <c r="A5" s="335"/>
      <c r="B5" s="190"/>
      <c r="C5" s="701" t="s">
        <v>659</v>
      </c>
      <c r="D5" s="707"/>
      <c r="E5" s="190"/>
      <c r="F5" s="190"/>
      <c r="G5" s="190"/>
      <c r="H5" s="190"/>
      <c r="I5" s="190"/>
      <c r="J5" s="190"/>
      <c r="K5" s="190"/>
      <c r="L5" s="190"/>
      <c r="M5" s="190"/>
      <c r="N5" s="190"/>
      <c r="O5" s="190"/>
      <c r="P5" s="190"/>
      <c r="Q5" s="190"/>
      <c r="R5" s="190"/>
      <c r="S5" s="190"/>
      <c r="T5" s="190"/>
      <c r="U5" s="190"/>
      <c r="V5" s="190"/>
      <c r="W5" s="190"/>
      <c r="X5" s="190"/>
    </row>
    <row r="6" spans="1:24" ht="18" customHeight="1">
      <c r="A6" s="337" t="s">
        <v>575</v>
      </c>
      <c r="B6" s="338" t="s">
        <v>6</v>
      </c>
      <c r="C6" s="339" t="s">
        <v>714</v>
      </c>
      <c r="D6" s="340" t="s">
        <v>13</v>
      </c>
      <c r="E6" s="189"/>
      <c r="F6" s="189"/>
      <c r="G6" s="189"/>
      <c r="H6" s="189"/>
      <c r="I6" s="189"/>
      <c r="J6" s="189"/>
      <c r="K6" s="189"/>
      <c r="L6" s="189"/>
      <c r="M6" s="189"/>
      <c r="N6" s="189"/>
      <c r="O6" s="189"/>
      <c r="P6" s="189"/>
      <c r="Q6" s="189"/>
      <c r="R6" s="189"/>
      <c r="S6" s="189"/>
      <c r="T6" s="189"/>
      <c r="U6" s="189"/>
      <c r="V6" s="189"/>
      <c r="W6" s="189"/>
      <c r="X6" s="189"/>
    </row>
    <row r="7" spans="1:24" ht="18.75" customHeight="1">
      <c r="A7" s="345" t="s">
        <v>23</v>
      </c>
      <c r="B7" s="341" t="s">
        <v>715</v>
      </c>
      <c r="C7" s="342">
        <f>SUM(C8:C10)</f>
        <v>55507630</v>
      </c>
      <c r="D7" s="346"/>
      <c r="E7" s="203"/>
      <c r="F7" s="203"/>
      <c r="G7" s="203"/>
      <c r="H7" s="203"/>
      <c r="I7" s="203"/>
      <c r="J7" s="203"/>
      <c r="K7" s="203"/>
      <c r="L7" s="203"/>
      <c r="M7" s="203"/>
      <c r="N7" s="203"/>
      <c r="O7" s="203"/>
      <c r="P7" s="203"/>
      <c r="Q7" s="203"/>
      <c r="R7" s="203"/>
      <c r="S7" s="203"/>
      <c r="T7" s="203"/>
      <c r="U7" s="203"/>
      <c r="V7" s="203"/>
      <c r="W7" s="203"/>
      <c r="X7" s="203"/>
    </row>
    <row r="8" spans="1:24" ht="18.75" customHeight="1">
      <c r="A8" s="347">
        <v>1</v>
      </c>
      <c r="B8" s="244" t="s">
        <v>627</v>
      </c>
      <c r="C8" s="249">
        <f>'Bieu 9'!E7</f>
        <v>29652630</v>
      </c>
      <c r="D8" s="250"/>
      <c r="E8" s="198"/>
      <c r="F8" s="198"/>
      <c r="G8" s="198"/>
      <c r="H8" s="198"/>
      <c r="I8" s="198"/>
      <c r="J8" s="198"/>
      <c r="K8" s="198"/>
      <c r="L8" s="198"/>
      <c r="M8" s="198"/>
      <c r="N8" s="198"/>
      <c r="O8" s="198"/>
      <c r="P8" s="198"/>
      <c r="Q8" s="198"/>
      <c r="R8" s="198"/>
      <c r="S8" s="198"/>
      <c r="T8" s="198"/>
      <c r="U8" s="198"/>
      <c r="V8" s="198"/>
      <c r="W8" s="198"/>
      <c r="X8" s="198"/>
    </row>
    <row r="9" spans="1:24" ht="18.75" customHeight="1">
      <c r="A9" s="224">
        <v>2</v>
      </c>
      <c r="B9" s="222" t="s">
        <v>716</v>
      </c>
      <c r="C9" s="185">
        <f>'Bieu 9'!E32</f>
        <v>25760000</v>
      </c>
      <c r="D9" s="227"/>
      <c r="E9" s="198"/>
      <c r="F9" s="198"/>
      <c r="G9" s="198"/>
      <c r="H9" s="198"/>
      <c r="I9" s="198"/>
      <c r="J9" s="198"/>
      <c r="K9" s="198"/>
      <c r="L9" s="198"/>
      <c r="M9" s="198"/>
      <c r="N9" s="198"/>
      <c r="O9" s="198"/>
      <c r="P9" s="198"/>
      <c r="Q9" s="198"/>
      <c r="R9" s="198"/>
      <c r="S9" s="198"/>
      <c r="T9" s="198"/>
      <c r="U9" s="198"/>
      <c r="V9" s="198"/>
      <c r="W9" s="198"/>
      <c r="X9" s="198"/>
    </row>
    <row r="10" spans="1:24" ht="18.75" customHeight="1">
      <c r="A10" s="224">
        <v>3</v>
      </c>
      <c r="B10" s="222" t="s">
        <v>645</v>
      </c>
      <c r="C10" s="185">
        <f>'Bieu 9'!E31-'Bieu 9'!E32</f>
        <v>95000</v>
      </c>
      <c r="D10" s="227"/>
      <c r="E10" s="198"/>
      <c r="F10" s="198"/>
      <c r="G10" s="198"/>
      <c r="H10" s="198"/>
      <c r="I10" s="198"/>
      <c r="J10" s="198"/>
      <c r="K10" s="198"/>
      <c r="L10" s="198"/>
      <c r="M10" s="198"/>
      <c r="N10" s="198"/>
      <c r="O10" s="198"/>
      <c r="P10" s="198"/>
      <c r="Q10" s="198"/>
      <c r="R10" s="198"/>
      <c r="S10" s="198"/>
      <c r="T10" s="198"/>
      <c r="U10" s="198"/>
      <c r="V10" s="198"/>
      <c r="W10" s="198"/>
      <c r="X10" s="198"/>
    </row>
    <row r="11" spans="1:24" ht="18.75" customHeight="1">
      <c r="A11" s="343"/>
      <c r="B11" s="333"/>
      <c r="C11" s="333"/>
      <c r="D11" s="349"/>
      <c r="E11" s="198"/>
      <c r="F11" s="198"/>
      <c r="G11" s="198"/>
      <c r="H11" s="198"/>
      <c r="I11" s="198"/>
      <c r="J11" s="198"/>
      <c r="K11" s="198"/>
      <c r="L11" s="198"/>
      <c r="M11" s="198"/>
      <c r="N11" s="198"/>
      <c r="O11" s="198"/>
      <c r="P11" s="198"/>
      <c r="Q11" s="198"/>
      <c r="R11" s="198"/>
      <c r="S11" s="198"/>
      <c r="T11" s="198"/>
      <c r="U11" s="198"/>
      <c r="V11" s="198"/>
      <c r="W11" s="198"/>
      <c r="X11" s="198"/>
    </row>
    <row r="12" spans="1:24" ht="21.75" customHeight="1">
      <c r="A12" s="345" t="s">
        <v>67</v>
      </c>
      <c r="B12" s="341" t="s">
        <v>717</v>
      </c>
      <c r="C12" s="342">
        <f>SUM(C13:C16)</f>
        <v>41299977.18775975</v>
      </c>
      <c r="D12" s="350"/>
      <c r="E12" s="203"/>
      <c r="F12" s="203"/>
      <c r="G12" s="203"/>
      <c r="H12" s="203"/>
      <c r="I12" s="203"/>
      <c r="J12" s="203"/>
      <c r="K12" s="203"/>
      <c r="L12" s="203"/>
      <c r="M12" s="203"/>
      <c r="N12" s="203"/>
      <c r="O12" s="203"/>
      <c r="P12" s="203"/>
      <c r="Q12" s="203"/>
      <c r="R12" s="203"/>
      <c r="S12" s="203"/>
      <c r="T12" s="203"/>
      <c r="U12" s="203"/>
      <c r="V12" s="203"/>
      <c r="W12" s="203"/>
      <c r="X12" s="203"/>
    </row>
    <row r="13" spans="1:24" ht="21.75" customHeight="1">
      <c r="A13" s="347">
        <v>1</v>
      </c>
      <c r="B13" s="244" t="s">
        <v>662</v>
      </c>
      <c r="C13" s="251">
        <f>'Bieu 10'!C8</f>
        <v>27061123.787759751</v>
      </c>
      <c r="D13" s="250"/>
      <c r="E13" s="198"/>
      <c r="F13" s="198"/>
      <c r="G13" s="198"/>
      <c r="H13" s="198"/>
      <c r="I13" s="198"/>
      <c r="J13" s="198"/>
      <c r="K13" s="198"/>
      <c r="L13" s="198"/>
      <c r="M13" s="198"/>
      <c r="N13" s="198"/>
      <c r="O13" s="198"/>
      <c r="P13" s="198"/>
      <c r="Q13" s="198"/>
      <c r="R13" s="198"/>
      <c r="S13" s="198"/>
      <c r="T13" s="198"/>
      <c r="U13" s="198"/>
      <c r="V13" s="198"/>
      <c r="W13" s="198"/>
      <c r="X13" s="198"/>
    </row>
    <row r="14" spans="1:24" ht="21.75" customHeight="1">
      <c r="A14" s="224">
        <v>2</v>
      </c>
      <c r="B14" s="222" t="s">
        <v>718</v>
      </c>
      <c r="C14" s="185">
        <f>+'Bieu 10'!C16</f>
        <v>898090.39999999991</v>
      </c>
      <c r="D14" s="227"/>
      <c r="E14" s="198"/>
      <c r="F14" s="198"/>
      <c r="G14" s="198"/>
      <c r="H14" s="198"/>
      <c r="I14" s="198"/>
      <c r="J14" s="198"/>
      <c r="K14" s="198"/>
      <c r="L14" s="198"/>
      <c r="M14" s="198"/>
      <c r="N14" s="198"/>
      <c r="O14" s="198"/>
      <c r="P14" s="198"/>
      <c r="Q14" s="198"/>
      <c r="R14" s="198"/>
      <c r="S14" s="198"/>
      <c r="T14" s="198"/>
      <c r="U14" s="198"/>
      <c r="V14" s="198"/>
      <c r="W14" s="198"/>
      <c r="X14" s="198"/>
    </row>
    <row r="15" spans="1:24" ht="21.75" customHeight="1">
      <c r="A15" s="332">
        <v>3</v>
      </c>
      <c r="B15" s="348" t="s">
        <v>703</v>
      </c>
      <c r="C15" s="334">
        <f>+'Bieu 10'!C27</f>
        <v>3036763</v>
      </c>
      <c r="D15" s="344"/>
      <c r="E15" s="198"/>
      <c r="F15" s="198"/>
      <c r="G15" s="198"/>
      <c r="H15" s="198"/>
      <c r="I15" s="198"/>
      <c r="J15" s="198"/>
      <c r="K15" s="198"/>
      <c r="L15" s="198"/>
      <c r="M15" s="198"/>
      <c r="N15" s="198"/>
      <c r="O15" s="198"/>
      <c r="P15" s="198"/>
      <c r="Q15" s="198"/>
      <c r="R15" s="198"/>
      <c r="S15" s="198"/>
      <c r="T15" s="198"/>
      <c r="U15" s="198"/>
      <c r="V15" s="198"/>
      <c r="W15" s="198"/>
      <c r="X15" s="198"/>
    </row>
    <row r="16" spans="1:24" ht="21.75" customHeight="1">
      <c r="A16" s="332">
        <v>4</v>
      </c>
      <c r="B16" s="348" t="s">
        <v>488</v>
      </c>
      <c r="C16" s="334">
        <f>+'Bieu 10'!C31</f>
        <v>10304000</v>
      </c>
      <c r="D16" s="344"/>
      <c r="E16" s="198"/>
      <c r="F16" s="198"/>
      <c r="G16" s="198"/>
      <c r="H16" s="198"/>
      <c r="I16" s="198"/>
      <c r="J16" s="198"/>
      <c r="K16" s="198"/>
      <c r="L16" s="198"/>
      <c r="M16" s="198"/>
      <c r="N16" s="198"/>
      <c r="O16" s="198"/>
      <c r="P16" s="198"/>
      <c r="Q16" s="198"/>
      <c r="R16" s="198"/>
      <c r="S16" s="198"/>
      <c r="T16" s="198"/>
      <c r="U16" s="198"/>
      <c r="V16" s="198"/>
      <c r="W16" s="198"/>
      <c r="X16" s="198"/>
    </row>
    <row r="17" spans="1:24" ht="21.75" customHeight="1">
      <c r="A17" s="252"/>
      <c r="B17" s="253" t="s">
        <v>719</v>
      </c>
      <c r="C17" s="254">
        <f>C7-C12</f>
        <v>14207652.81224025</v>
      </c>
      <c r="D17" s="255"/>
      <c r="E17" s="203"/>
      <c r="F17" s="203"/>
      <c r="G17" s="203"/>
      <c r="H17" s="203"/>
      <c r="I17" s="203"/>
      <c r="J17" s="203"/>
      <c r="K17" s="203"/>
      <c r="L17" s="203"/>
      <c r="M17" s="203"/>
      <c r="N17" s="203"/>
      <c r="O17" s="203"/>
      <c r="P17" s="203"/>
      <c r="Q17" s="203"/>
      <c r="R17" s="203"/>
      <c r="S17" s="203"/>
      <c r="T17" s="203"/>
      <c r="U17" s="203"/>
      <c r="V17" s="203"/>
      <c r="W17" s="203"/>
      <c r="X17" s="203"/>
    </row>
    <row r="18" spans="1:24" ht="18.75" customHeight="1">
      <c r="A18" s="335"/>
      <c r="B18" s="190"/>
      <c r="C18" s="698" t="s">
        <v>720</v>
      </c>
      <c r="D18" s="684"/>
      <c r="E18" s="190"/>
      <c r="F18" s="190"/>
      <c r="G18" s="190"/>
      <c r="H18" s="190"/>
      <c r="I18" s="190"/>
      <c r="J18" s="190"/>
      <c r="K18" s="190"/>
      <c r="L18" s="190"/>
      <c r="M18" s="190"/>
      <c r="N18" s="190"/>
      <c r="O18" s="190"/>
      <c r="P18" s="190"/>
      <c r="Q18" s="190"/>
      <c r="R18" s="190"/>
      <c r="S18" s="190"/>
      <c r="T18" s="190"/>
      <c r="U18" s="190"/>
      <c r="V18" s="190"/>
      <c r="W18" s="190"/>
      <c r="X18" s="190"/>
    </row>
    <row r="19" spans="1:24" ht="18" customHeight="1">
      <c r="A19" s="335"/>
      <c r="B19" s="190"/>
      <c r="C19" s="660" t="s">
        <v>78</v>
      </c>
      <c r="D19" s="707"/>
      <c r="E19" s="190"/>
      <c r="F19" s="190"/>
      <c r="G19" s="190"/>
      <c r="H19" s="190"/>
      <c r="I19" s="190"/>
      <c r="J19" s="190"/>
      <c r="K19" s="190"/>
      <c r="L19" s="190"/>
      <c r="M19" s="190"/>
      <c r="N19" s="190"/>
      <c r="O19" s="190"/>
      <c r="P19" s="190"/>
      <c r="Q19" s="190"/>
      <c r="R19" s="190"/>
      <c r="S19" s="190"/>
      <c r="T19" s="190"/>
      <c r="U19" s="190"/>
      <c r="V19" s="190"/>
      <c r="W19" s="190"/>
      <c r="X19" s="190"/>
    </row>
    <row r="20" spans="1:24" ht="18" customHeight="1">
      <c r="A20" s="335"/>
      <c r="B20" s="190"/>
      <c r="C20" s="190"/>
      <c r="D20" s="190"/>
      <c r="E20" s="190"/>
      <c r="F20" s="190"/>
      <c r="G20" s="190"/>
      <c r="H20" s="190"/>
      <c r="I20" s="190"/>
      <c r="J20" s="190"/>
      <c r="K20" s="190"/>
      <c r="L20" s="190"/>
      <c r="M20" s="190"/>
      <c r="N20" s="190"/>
      <c r="O20" s="190"/>
      <c r="P20" s="190"/>
      <c r="Q20" s="190"/>
      <c r="R20" s="190"/>
      <c r="S20" s="190"/>
      <c r="T20" s="190"/>
      <c r="U20" s="190"/>
      <c r="V20" s="190"/>
      <c r="W20" s="190"/>
      <c r="X20" s="190"/>
    </row>
    <row r="21" spans="1:24" ht="18" customHeight="1">
      <c r="A21" s="335"/>
      <c r="B21" s="198"/>
      <c r="C21" s="190"/>
      <c r="D21" s="190"/>
      <c r="E21" s="190"/>
      <c r="F21" s="190"/>
      <c r="G21" s="190"/>
      <c r="H21" s="190"/>
      <c r="I21" s="190"/>
      <c r="J21" s="190"/>
      <c r="K21" s="190"/>
      <c r="L21" s="190"/>
      <c r="M21" s="190"/>
      <c r="N21" s="190"/>
      <c r="O21" s="190"/>
      <c r="P21" s="190"/>
      <c r="Q21" s="190"/>
      <c r="R21" s="190"/>
      <c r="S21" s="190"/>
      <c r="T21" s="190"/>
      <c r="U21" s="190"/>
      <c r="V21" s="190"/>
      <c r="W21" s="190"/>
      <c r="X21" s="190"/>
    </row>
    <row r="22" spans="1:24" ht="18" customHeight="1">
      <c r="A22" s="335"/>
      <c r="B22" s="198"/>
      <c r="C22" s="190"/>
      <c r="D22" s="190"/>
      <c r="E22" s="190"/>
      <c r="F22" s="190"/>
      <c r="G22" s="190"/>
      <c r="H22" s="190"/>
      <c r="I22" s="190"/>
      <c r="J22" s="190"/>
      <c r="K22" s="190"/>
      <c r="L22" s="190"/>
      <c r="M22" s="190"/>
      <c r="N22" s="190"/>
      <c r="O22" s="190"/>
      <c r="P22" s="190"/>
      <c r="Q22" s="190"/>
      <c r="R22" s="190"/>
      <c r="S22" s="190"/>
      <c r="T22" s="190"/>
      <c r="U22" s="190"/>
      <c r="V22" s="190"/>
      <c r="W22" s="190"/>
      <c r="X22" s="190"/>
    </row>
    <row r="23" spans="1:24" ht="18" customHeight="1">
      <c r="A23" s="335"/>
      <c r="B23" s="198"/>
      <c r="C23" s="686" t="s">
        <v>79</v>
      </c>
      <c r="D23" s="707"/>
      <c r="E23" s="190"/>
      <c r="F23" s="190"/>
      <c r="G23" s="190"/>
      <c r="H23" s="190"/>
      <c r="I23" s="190"/>
      <c r="J23" s="190"/>
      <c r="K23" s="190"/>
      <c r="L23" s="190"/>
      <c r="M23" s="190"/>
      <c r="N23" s="190"/>
      <c r="O23" s="190"/>
      <c r="P23" s="190"/>
      <c r="Q23" s="190"/>
      <c r="R23" s="190"/>
      <c r="S23" s="190"/>
      <c r="T23" s="190"/>
      <c r="U23" s="190"/>
      <c r="V23" s="190"/>
      <c r="W23" s="190"/>
      <c r="X23" s="190"/>
    </row>
    <row r="24" spans="1:24" ht="18" customHeight="1">
      <c r="A24" s="335"/>
      <c r="B24" s="198"/>
      <c r="C24" s="190"/>
      <c r="D24" s="190"/>
      <c r="E24" s="190"/>
      <c r="F24" s="190"/>
      <c r="G24" s="190"/>
      <c r="H24" s="190"/>
      <c r="I24" s="190"/>
      <c r="J24" s="190"/>
      <c r="K24" s="190"/>
      <c r="L24" s="190"/>
      <c r="M24" s="190"/>
      <c r="N24" s="190"/>
      <c r="O24" s="190"/>
      <c r="P24" s="190"/>
      <c r="Q24" s="190"/>
      <c r="R24" s="190"/>
      <c r="S24" s="190"/>
      <c r="T24" s="190"/>
      <c r="U24" s="190"/>
      <c r="V24" s="190"/>
      <c r="W24" s="190"/>
      <c r="X24" s="190"/>
    </row>
    <row r="25" spans="1:24" ht="18" customHeight="1">
      <c r="A25" s="335"/>
      <c r="B25" s="190"/>
      <c r="C25" s="190"/>
      <c r="D25" s="190"/>
      <c r="E25" s="190"/>
      <c r="F25" s="190"/>
      <c r="G25" s="190"/>
      <c r="H25" s="190"/>
      <c r="I25" s="190"/>
      <c r="J25" s="190"/>
      <c r="K25" s="190"/>
      <c r="L25" s="190"/>
      <c r="M25" s="190"/>
      <c r="N25" s="190"/>
      <c r="O25" s="190"/>
      <c r="P25" s="190"/>
      <c r="Q25" s="190"/>
      <c r="R25" s="190"/>
      <c r="S25" s="190"/>
      <c r="T25" s="190"/>
      <c r="U25" s="190"/>
      <c r="V25" s="190"/>
      <c r="W25" s="190"/>
      <c r="X25" s="190"/>
    </row>
    <row r="26" spans="1:24" ht="18" customHeight="1">
      <c r="A26" s="335"/>
      <c r="B26" s="190"/>
      <c r="C26" s="190"/>
      <c r="D26" s="190"/>
      <c r="E26" s="190"/>
      <c r="F26" s="190"/>
      <c r="G26" s="190"/>
      <c r="H26" s="190"/>
      <c r="I26" s="190"/>
      <c r="J26" s="190"/>
      <c r="K26" s="190"/>
      <c r="L26" s="190"/>
      <c r="M26" s="190"/>
      <c r="N26" s="190"/>
      <c r="O26" s="190"/>
      <c r="P26" s="190"/>
      <c r="Q26" s="190"/>
      <c r="R26" s="190"/>
      <c r="S26" s="190"/>
      <c r="T26" s="190"/>
      <c r="U26" s="190"/>
      <c r="V26" s="190"/>
      <c r="W26" s="190"/>
      <c r="X26" s="190"/>
    </row>
    <row r="27" spans="1:24" ht="18" customHeight="1">
      <c r="A27" s="335"/>
      <c r="B27" s="190"/>
      <c r="C27" s="190"/>
      <c r="D27" s="190"/>
      <c r="E27" s="190"/>
      <c r="F27" s="190"/>
      <c r="G27" s="190"/>
      <c r="H27" s="190"/>
      <c r="I27" s="190"/>
      <c r="J27" s="190"/>
      <c r="K27" s="190"/>
      <c r="L27" s="190"/>
      <c r="M27" s="190"/>
      <c r="N27" s="190"/>
      <c r="O27" s="190"/>
      <c r="P27" s="190"/>
      <c r="Q27" s="190"/>
      <c r="R27" s="190"/>
      <c r="S27" s="190"/>
      <c r="T27" s="190"/>
      <c r="U27" s="190"/>
      <c r="V27" s="190"/>
      <c r="W27" s="190"/>
      <c r="X27" s="190"/>
    </row>
    <row r="28" spans="1:24" ht="18" customHeight="1">
      <c r="A28" s="335"/>
      <c r="B28" s="190"/>
      <c r="C28" s="190"/>
      <c r="D28" s="190"/>
      <c r="E28" s="190"/>
      <c r="F28" s="190"/>
      <c r="G28" s="190"/>
      <c r="H28" s="190"/>
      <c r="I28" s="190"/>
      <c r="J28" s="190"/>
      <c r="K28" s="190"/>
      <c r="L28" s="190"/>
      <c r="M28" s="190"/>
      <c r="N28" s="190"/>
      <c r="O28" s="190"/>
      <c r="P28" s="190"/>
      <c r="Q28" s="190"/>
      <c r="R28" s="190"/>
      <c r="S28" s="190"/>
      <c r="T28" s="190"/>
      <c r="U28" s="190"/>
      <c r="V28" s="190"/>
      <c r="W28" s="190"/>
      <c r="X28" s="190"/>
    </row>
    <row r="29" spans="1:24" ht="18" customHeight="1">
      <c r="A29" s="335"/>
      <c r="B29" s="190"/>
      <c r="C29" s="190"/>
      <c r="D29" s="190"/>
      <c r="E29" s="190"/>
      <c r="F29" s="190"/>
      <c r="G29" s="190"/>
      <c r="H29" s="190"/>
      <c r="I29" s="190"/>
      <c r="J29" s="190"/>
      <c r="K29" s="190"/>
      <c r="L29" s="190"/>
      <c r="M29" s="190"/>
      <c r="N29" s="190"/>
      <c r="O29" s="190"/>
      <c r="P29" s="190"/>
      <c r="Q29" s="190"/>
      <c r="R29" s="190"/>
      <c r="S29" s="190"/>
      <c r="T29" s="190"/>
      <c r="U29" s="190"/>
      <c r="V29" s="190"/>
      <c r="W29" s="190"/>
      <c r="X29" s="190"/>
    </row>
    <row r="30" spans="1:24" ht="18" customHeight="1">
      <c r="A30" s="335"/>
      <c r="B30" s="190"/>
      <c r="C30" s="190"/>
      <c r="D30" s="190"/>
      <c r="E30" s="190"/>
      <c r="F30" s="190"/>
      <c r="G30" s="190"/>
      <c r="H30" s="190"/>
      <c r="I30" s="190"/>
      <c r="J30" s="190"/>
      <c r="K30" s="190"/>
      <c r="L30" s="190"/>
      <c r="M30" s="190"/>
      <c r="N30" s="190"/>
      <c r="O30" s="190"/>
      <c r="P30" s="190"/>
      <c r="Q30" s="190"/>
      <c r="R30" s="190"/>
      <c r="S30" s="190"/>
      <c r="T30" s="190"/>
      <c r="U30" s="190"/>
      <c r="V30" s="190"/>
      <c r="W30" s="190"/>
      <c r="X30" s="190"/>
    </row>
    <row r="31" spans="1:24" ht="18" customHeight="1">
      <c r="A31" s="335"/>
      <c r="B31" s="190"/>
      <c r="C31" s="190"/>
      <c r="D31" s="190"/>
      <c r="E31" s="190"/>
      <c r="F31" s="190"/>
      <c r="G31" s="190"/>
      <c r="H31" s="190"/>
      <c r="I31" s="190"/>
      <c r="J31" s="190"/>
      <c r="K31" s="190"/>
      <c r="L31" s="190"/>
      <c r="M31" s="190"/>
      <c r="N31" s="190"/>
      <c r="O31" s="190"/>
      <c r="P31" s="190"/>
      <c r="Q31" s="190"/>
      <c r="R31" s="190"/>
      <c r="S31" s="190"/>
      <c r="T31" s="190"/>
      <c r="U31" s="190"/>
      <c r="V31" s="190"/>
      <c r="W31" s="190"/>
      <c r="X31" s="190"/>
    </row>
    <row r="32" spans="1:24" ht="18" customHeight="1">
      <c r="A32" s="335"/>
      <c r="B32" s="190"/>
      <c r="C32" s="190"/>
      <c r="D32" s="190"/>
      <c r="E32" s="190"/>
      <c r="F32" s="190"/>
      <c r="G32" s="190"/>
      <c r="H32" s="190"/>
      <c r="I32" s="190"/>
      <c r="J32" s="190"/>
      <c r="K32" s="190"/>
      <c r="L32" s="190"/>
      <c r="M32" s="190"/>
      <c r="N32" s="190"/>
      <c r="O32" s="190"/>
      <c r="P32" s="190"/>
      <c r="Q32" s="190"/>
      <c r="R32" s="190"/>
      <c r="S32" s="190"/>
      <c r="T32" s="190"/>
      <c r="U32" s="190"/>
      <c r="V32" s="190"/>
      <c r="W32" s="190"/>
      <c r="X32" s="190"/>
    </row>
    <row r="33" spans="1:24" ht="18" customHeight="1">
      <c r="A33" s="335"/>
      <c r="B33" s="190"/>
      <c r="C33" s="190"/>
      <c r="D33" s="190"/>
      <c r="E33" s="190"/>
      <c r="F33" s="190"/>
      <c r="G33" s="190"/>
      <c r="H33" s="190"/>
      <c r="I33" s="190"/>
      <c r="J33" s="190"/>
      <c r="K33" s="190"/>
      <c r="L33" s="190"/>
      <c r="M33" s="190"/>
      <c r="N33" s="190"/>
      <c r="O33" s="190"/>
      <c r="P33" s="190"/>
      <c r="Q33" s="190"/>
      <c r="R33" s="190"/>
      <c r="S33" s="190"/>
      <c r="T33" s="190"/>
      <c r="U33" s="190"/>
      <c r="V33" s="190"/>
      <c r="W33" s="190"/>
      <c r="X33" s="190"/>
    </row>
    <row r="34" spans="1:24" ht="18" customHeight="1">
      <c r="A34" s="335"/>
      <c r="B34" s="190"/>
      <c r="C34" s="190"/>
      <c r="D34" s="190"/>
      <c r="E34" s="190"/>
      <c r="F34" s="190"/>
      <c r="G34" s="190"/>
      <c r="H34" s="190"/>
      <c r="I34" s="190"/>
      <c r="J34" s="190"/>
      <c r="K34" s="190"/>
      <c r="L34" s="190"/>
      <c r="M34" s="190"/>
      <c r="N34" s="190"/>
      <c r="O34" s="190"/>
      <c r="P34" s="190"/>
      <c r="Q34" s="190"/>
      <c r="R34" s="190"/>
      <c r="S34" s="190"/>
      <c r="T34" s="190"/>
      <c r="U34" s="190"/>
      <c r="V34" s="190"/>
      <c r="W34" s="190"/>
      <c r="X34" s="190"/>
    </row>
    <row r="35" spans="1:24" ht="18" customHeight="1">
      <c r="A35" s="335"/>
      <c r="B35" s="190"/>
      <c r="C35" s="190"/>
      <c r="D35" s="190"/>
      <c r="E35" s="190"/>
      <c r="F35" s="190"/>
      <c r="G35" s="190"/>
      <c r="H35" s="190"/>
      <c r="I35" s="190"/>
      <c r="J35" s="190"/>
      <c r="K35" s="190"/>
      <c r="L35" s="190"/>
      <c r="M35" s="190"/>
      <c r="N35" s="190"/>
      <c r="O35" s="190"/>
      <c r="P35" s="190"/>
      <c r="Q35" s="190"/>
      <c r="R35" s="190"/>
      <c r="S35" s="190"/>
      <c r="T35" s="190"/>
      <c r="U35" s="190"/>
      <c r="V35" s="190"/>
      <c r="W35" s="190"/>
      <c r="X35" s="190"/>
    </row>
    <row r="36" spans="1:24" ht="18" customHeight="1">
      <c r="A36" s="335"/>
      <c r="B36" s="190"/>
      <c r="C36" s="190"/>
      <c r="D36" s="190"/>
      <c r="E36" s="190"/>
      <c r="F36" s="190"/>
      <c r="G36" s="190"/>
      <c r="H36" s="190"/>
      <c r="I36" s="190"/>
      <c r="J36" s="190"/>
      <c r="K36" s="190"/>
      <c r="L36" s="190"/>
      <c r="M36" s="190"/>
      <c r="N36" s="190"/>
      <c r="O36" s="190"/>
      <c r="P36" s="190"/>
      <c r="Q36" s="190"/>
      <c r="R36" s="190"/>
      <c r="S36" s="190"/>
      <c r="T36" s="190"/>
      <c r="U36" s="190"/>
      <c r="V36" s="190"/>
      <c r="W36" s="190"/>
      <c r="X36" s="190"/>
    </row>
    <row r="37" spans="1:24" ht="18" customHeight="1">
      <c r="A37" s="335"/>
      <c r="B37" s="190"/>
      <c r="C37" s="190"/>
      <c r="D37" s="190"/>
      <c r="E37" s="190"/>
      <c r="F37" s="190"/>
      <c r="G37" s="190"/>
      <c r="H37" s="190"/>
      <c r="I37" s="190"/>
      <c r="J37" s="190"/>
      <c r="K37" s="190"/>
      <c r="L37" s="190"/>
      <c r="M37" s="190"/>
      <c r="N37" s="190"/>
      <c r="O37" s="190"/>
      <c r="P37" s="190"/>
      <c r="Q37" s="190"/>
      <c r="R37" s="190"/>
      <c r="S37" s="190"/>
      <c r="T37" s="190"/>
      <c r="U37" s="190"/>
      <c r="V37" s="190"/>
      <c r="W37" s="190"/>
      <c r="X37" s="190"/>
    </row>
    <row r="38" spans="1:24" ht="18" customHeight="1">
      <c r="A38" s="335"/>
      <c r="B38" s="190"/>
      <c r="C38" s="190"/>
      <c r="D38" s="190"/>
      <c r="E38" s="190"/>
      <c r="F38" s="190"/>
      <c r="G38" s="190"/>
      <c r="H38" s="190"/>
      <c r="I38" s="190"/>
      <c r="J38" s="190"/>
      <c r="K38" s="190"/>
      <c r="L38" s="190"/>
      <c r="M38" s="190"/>
      <c r="N38" s="190"/>
      <c r="O38" s="190"/>
      <c r="P38" s="190"/>
      <c r="Q38" s="190"/>
      <c r="R38" s="190"/>
      <c r="S38" s="190"/>
      <c r="T38" s="190"/>
      <c r="U38" s="190"/>
      <c r="V38" s="190"/>
      <c r="W38" s="190"/>
      <c r="X38" s="190"/>
    </row>
    <row r="39" spans="1:24" ht="18" customHeight="1">
      <c r="A39" s="335"/>
      <c r="B39" s="190"/>
      <c r="C39" s="190"/>
      <c r="D39" s="190"/>
      <c r="E39" s="190"/>
      <c r="F39" s="190"/>
      <c r="G39" s="190"/>
      <c r="H39" s="190"/>
      <c r="I39" s="190"/>
      <c r="J39" s="190"/>
      <c r="K39" s="190"/>
      <c r="L39" s="190"/>
      <c r="M39" s="190"/>
      <c r="N39" s="190"/>
      <c r="O39" s="190"/>
      <c r="P39" s="190"/>
      <c r="Q39" s="190"/>
      <c r="R39" s="190"/>
      <c r="S39" s="190"/>
      <c r="T39" s="190"/>
      <c r="U39" s="190"/>
      <c r="V39" s="190"/>
      <c r="W39" s="190"/>
      <c r="X39" s="190"/>
    </row>
    <row r="40" spans="1:24" ht="18" customHeight="1">
      <c r="A40" s="335"/>
      <c r="B40" s="190"/>
      <c r="C40" s="190"/>
      <c r="D40" s="190"/>
      <c r="E40" s="190"/>
      <c r="F40" s="190"/>
      <c r="G40" s="190"/>
      <c r="H40" s="190"/>
      <c r="I40" s="190"/>
      <c r="J40" s="190"/>
      <c r="K40" s="190"/>
      <c r="L40" s="190"/>
      <c r="M40" s="190"/>
      <c r="N40" s="190"/>
      <c r="O40" s="190"/>
      <c r="P40" s="190"/>
      <c r="Q40" s="190"/>
      <c r="R40" s="190"/>
      <c r="S40" s="190"/>
      <c r="T40" s="190"/>
      <c r="U40" s="190"/>
      <c r="V40" s="190"/>
      <c r="W40" s="190"/>
      <c r="X40" s="190"/>
    </row>
    <row r="41" spans="1:24" ht="18" customHeight="1">
      <c r="A41" s="335"/>
      <c r="B41" s="190"/>
      <c r="C41" s="190"/>
      <c r="D41" s="190"/>
      <c r="E41" s="190"/>
      <c r="F41" s="190"/>
      <c r="G41" s="190"/>
      <c r="H41" s="190"/>
      <c r="I41" s="190"/>
      <c r="J41" s="190"/>
      <c r="K41" s="190"/>
      <c r="L41" s="190"/>
      <c r="M41" s="190"/>
      <c r="N41" s="190"/>
      <c r="O41" s="190"/>
      <c r="P41" s="190"/>
      <c r="Q41" s="190"/>
      <c r="R41" s="190"/>
      <c r="S41" s="190"/>
      <c r="T41" s="190"/>
      <c r="U41" s="190"/>
      <c r="V41" s="190"/>
      <c r="W41" s="190"/>
      <c r="X41" s="190"/>
    </row>
    <row r="42" spans="1:24" ht="18" customHeight="1">
      <c r="A42" s="335"/>
      <c r="B42" s="190"/>
      <c r="C42" s="190"/>
      <c r="D42" s="190"/>
      <c r="E42" s="190"/>
      <c r="F42" s="190"/>
      <c r="G42" s="190"/>
      <c r="H42" s="190"/>
      <c r="I42" s="190"/>
      <c r="J42" s="190"/>
      <c r="K42" s="190"/>
      <c r="L42" s="190"/>
      <c r="M42" s="190"/>
      <c r="N42" s="190"/>
      <c r="O42" s="190"/>
      <c r="P42" s="190"/>
      <c r="Q42" s="190"/>
      <c r="R42" s="190"/>
      <c r="S42" s="190"/>
      <c r="T42" s="190"/>
      <c r="U42" s="190"/>
      <c r="V42" s="190"/>
      <c r="W42" s="190"/>
      <c r="X42" s="190"/>
    </row>
    <row r="43" spans="1:24" ht="18" customHeight="1">
      <c r="A43" s="335"/>
      <c r="B43" s="190"/>
      <c r="C43" s="190"/>
      <c r="D43" s="190"/>
      <c r="E43" s="190"/>
      <c r="F43" s="190"/>
      <c r="G43" s="190"/>
      <c r="H43" s="190"/>
      <c r="I43" s="190"/>
      <c r="J43" s="190"/>
      <c r="K43" s="190"/>
      <c r="L43" s="190"/>
      <c r="M43" s="190"/>
      <c r="N43" s="190"/>
      <c r="O43" s="190"/>
      <c r="P43" s="190"/>
      <c r="Q43" s="190"/>
      <c r="R43" s="190"/>
      <c r="S43" s="190"/>
      <c r="T43" s="190"/>
      <c r="U43" s="190"/>
      <c r="V43" s="190"/>
      <c r="W43" s="190"/>
      <c r="X43" s="190"/>
    </row>
    <row r="44" spans="1:24" ht="18" customHeight="1">
      <c r="A44" s="335"/>
      <c r="B44" s="190"/>
      <c r="C44" s="190"/>
      <c r="D44" s="190"/>
      <c r="E44" s="190"/>
      <c r="F44" s="190"/>
      <c r="G44" s="190"/>
      <c r="H44" s="190"/>
      <c r="I44" s="190"/>
      <c r="J44" s="190"/>
      <c r="K44" s="190"/>
      <c r="L44" s="190"/>
      <c r="M44" s="190"/>
      <c r="N44" s="190"/>
      <c r="O44" s="190"/>
      <c r="P44" s="190"/>
      <c r="Q44" s="190"/>
      <c r="R44" s="190"/>
      <c r="S44" s="190"/>
      <c r="T44" s="190"/>
      <c r="U44" s="190"/>
      <c r="V44" s="190"/>
      <c r="W44" s="190"/>
      <c r="X44" s="190"/>
    </row>
    <row r="45" spans="1:24" ht="18" customHeight="1">
      <c r="A45" s="335"/>
      <c r="B45" s="190"/>
      <c r="C45" s="190"/>
      <c r="D45" s="190"/>
      <c r="E45" s="190"/>
      <c r="F45" s="190"/>
      <c r="G45" s="190"/>
      <c r="H45" s="190"/>
      <c r="I45" s="190"/>
      <c r="J45" s="190"/>
      <c r="K45" s="190"/>
      <c r="L45" s="190"/>
      <c r="M45" s="190"/>
      <c r="N45" s="190"/>
      <c r="O45" s="190"/>
      <c r="P45" s="190"/>
      <c r="Q45" s="190"/>
      <c r="R45" s="190"/>
      <c r="S45" s="190"/>
      <c r="T45" s="190"/>
      <c r="U45" s="190"/>
      <c r="V45" s="190"/>
      <c r="W45" s="190"/>
      <c r="X45" s="190"/>
    </row>
    <row r="46" spans="1:24" ht="18" customHeight="1">
      <c r="A46" s="335"/>
      <c r="B46" s="190"/>
      <c r="C46" s="190"/>
      <c r="D46" s="190"/>
      <c r="E46" s="190"/>
      <c r="F46" s="190"/>
      <c r="G46" s="190"/>
      <c r="H46" s="190"/>
      <c r="I46" s="190"/>
      <c r="J46" s="190"/>
      <c r="K46" s="190"/>
      <c r="L46" s="190"/>
      <c r="M46" s="190"/>
      <c r="N46" s="190"/>
      <c r="O46" s="190"/>
      <c r="P46" s="190"/>
      <c r="Q46" s="190"/>
      <c r="R46" s="190"/>
      <c r="S46" s="190"/>
      <c r="T46" s="190"/>
      <c r="U46" s="190"/>
      <c r="V46" s="190"/>
      <c r="W46" s="190"/>
      <c r="X46" s="190"/>
    </row>
    <row r="47" spans="1:24" ht="18" customHeight="1">
      <c r="A47" s="335"/>
      <c r="B47" s="190"/>
      <c r="C47" s="190"/>
      <c r="D47" s="190"/>
      <c r="E47" s="190"/>
      <c r="F47" s="190"/>
      <c r="G47" s="190"/>
      <c r="H47" s="190"/>
      <c r="I47" s="190"/>
      <c r="J47" s="190"/>
      <c r="K47" s="190"/>
      <c r="L47" s="190"/>
      <c r="M47" s="190"/>
      <c r="N47" s="190"/>
      <c r="O47" s="190"/>
      <c r="P47" s="190"/>
      <c r="Q47" s="190"/>
      <c r="R47" s="190"/>
      <c r="S47" s="190"/>
      <c r="T47" s="190"/>
      <c r="U47" s="190"/>
      <c r="V47" s="190"/>
      <c r="W47" s="190"/>
      <c r="X47" s="190"/>
    </row>
    <row r="48" spans="1:24" ht="18" customHeight="1">
      <c r="A48" s="335"/>
      <c r="B48" s="190"/>
      <c r="C48" s="190"/>
      <c r="D48" s="190"/>
      <c r="E48" s="190"/>
      <c r="F48" s="190"/>
      <c r="G48" s="190"/>
      <c r="H48" s="190"/>
      <c r="I48" s="190"/>
      <c r="J48" s="190"/>
      <c r="K48" s="190"/>
      <c r="L48" s="190"/>
      <c r="M48" s="190"/>
      <c r="N48" s="190"/>
      <c r="O48" s="190"/>
      <c r="P48" s="190"/>
      <c r="Q48" s="190"/>
      <c r="R48" s="190"/>
      <c r="S48" s="190"/>
      <c r="T48" s="190"/>
      <c r="U48" s="190"/>
      <c r="V48" s="190"/>
      <c r="W48" s="190"/>
      <c r="X48" s="190"/>
    </row>
    <row r="49" spans="1:24" ht="18" customHeight="1">
      <c r="A49" s="335"/>
      <c r="B49" s="190"/>
      <c r="C49" s="190"/>
      <c r="D49" s="190"/>
      <c r="E49" s="190"/>
      <c r="F49" s="190"/>
      <c r="G49" s="190"/>
      <c r="H49" s="190"/>
      <c r="I49" s="190"/>
      <c r="J49" s="190"/>
      <c r="K49" s="190"/>
      <c r="L49" s="190"/>
      <c r="M49" s="190"/>
      <c r="N49" s="190"/>
      <c r="O49" s="190"/>
      <c r="P49" s="190"/>
      <c r="Q49" s="190"/>
      <c r="R49" s="190"/>
      <c r="S49" s="190"/>
      <c r="T49" s="190"/>
      <c r="U49" s="190"/>
      <c r="V49" s="190"/>
      <c r="W49" s="190"/>
      <c r="X49" s="190"/>
    </row>
    <row r="50" spans="1:24" ht="18" customHeight="1">
      <c r="A50" s="335"/>
      <c r="B50" s="190"/>
      <c r="C50" s="190"/>
      <c r="D50" s="190"/>
      <c r="E50" s="190"/>
      <c r="F50" s="190"/>
      <c r="G50" s="190"/>
      <c r="H50" s="190"/>
      <c r="I50" s="190"/>
      <c r="J50" s="190"/>
      <c r="K50" s="190"/>
      <c r="L50" s="190"/>
      <c r="M50" s="190"/>
      <c r="N50" s="190"/>
      <c r="O50" s="190"/>
      <c r="P50" s="190"/>
      <c r="Q50" s="190"/>
      <c r="R50" s="190"/>
      <c r="S50" s="190"/>
      <c r="T50" s="190"/>
      <c r="U50" s="190"/>
      <c r="V50" s="190"/>
      <c r="W50" s="190"/>
      <c r="X50" s="190"/>
    </row>
    <row r="51" spans="1:24" ht="18" customHeight="1">
      <c r="A51" s="335"/>
      <c r="B51" s="190"/>
      <c r="C51" s="190"/>
      <c r="D51" s="190"/>
      <c r="E51" s="190"/>
      <c r="F51" s="190"/>
      <c r="G51" s="190"/>
      <c r="H51" s="190"/>
      <c r="I51" s="190"/>
      <c r="J51" s="190"/>
      <c r="K51" s="190"/>
      <c r="L51" s="190"/>
      <c r="M51" s="190"/>
      <c r="N51" s="190"/>
      <c r="O51" s="190"/>
      <c r="P51" s="190"/>
      <c r="Q51" s="190"/>
      <c r="R51" s="190"/>
      <c r="S51" s="190"/>
      <c r="T51" s="190"/>
      <c r="U51" s="190"/>
      <c r="V51" s="190"/>
      <c r="W51" s="190"/>
      <c r="X51" s="190"/>
    </row>
    <row r="52" spans="1:24" ht="18" customHeight="1">
      <c r="A52" s="335"/>
      <c r="B52" s="190"/>
      <c r="C52" s="190"/>
      <c r="D52" s="190"/>
      <c r="E52" s="190"/>
      <c r="F52" s="190"/>
      <c r="G52" s="190"/>
      <c r="H52" s="190"/>
      <c r="I52" s="190"/>
      <c r="J52" s="190"/>
      <c r="K52" s="190"/>
      <c r="L52" s="190"/>
      <c r="M52" s="190"/>
      <c r="N52" s="190"/>
      <c r="O52" s="190"/>
      <c r="P52" s="190"/>
      <c r="Q52" s="190"/>
      <c r="R52" s="190"/>
      <c r="S52" s="190"/>
      <c r="T52" s="190"/>
      <c r="U52" s="190"/>
      <c r="V52" s="190"/>
      <c r="W52" s="190"/>
      <c r="X52" s="190"/>
    </row>
    <row r="53" spans="1:24" ht="18" customHeight="1">
      <c r="A53" s="335"/>
      <c r="B53" s="190"/>
      <c r="C53" s="190"/>
      <c r="D53" s="190"/>
      <c r="E53" s="190"/>
      <c r="F53" s="190"/>
      <c r="G53" s="190"/>
      <c r="H53" s="190"/>
      <c r="I53" s="190"/>
      <c r="J53" s="190"/>
      <c r="K53" s="190"/>
      <c r="L53" s="190"/>
      <c r="M53" s="190"/>
      <c r="N53" s="190"/>
      <c r="O53" s="190"/>
      <c r="P53" s="190"/>
      <c r="Q53" s="190"/>
      <c r="R53" s="190"/>
      <c r="S53" s="190"/>
      <c r="T53" s="190"/>
      <c r="U53" s="190"/>
      <c r="V53" s="190"/>
      <c r="W53" s="190"/>
      <c r="X53" s="190"/>
    </row>
    <row r="54" spans="1:24" ht="18" customHeight="1">
      <c r="A54" s="335"/>
      <c r="B54" s="190"/>
      <c r="C54" s="190"/>
      <c r="D54" s="190"/>
      <c r="E54" s="190"/>
      <c r="F54" s="190"/>
      <c r="G54" s="190"/>
      <c r="H54" s="190"/>
      <c r="I54" s="190"/>
      <c r="J54" s="190"/>
      <c r="K54" s="190"/>
      <c r="L54" s="190"/>
      <c r="M54" s="190"/>
      <c r="N54" s="190"/>
      <c r="O54" s="190"/>
      <c r="P54" s="190"/>
      <c r="Q54" s="190"/>
      <c r="R54" s="190"/>
      <c r="S54" s="190"/>
      <c r="T54" s="190"/>
      <c r="U54" s="190"/>
      <c r="V54" s="190"/>
      <c r="W54" s="190"/>
      <c r="X54" s="190"/>
    </row>
    <row r="55" spans="1:24" ht="18" customHeight="1">
      <c r="A55" s="335"/>
      <c r="B55" s="190"/>
      <c r="C55" s="190"/>
      <c r="D55" s="190"/>
      <c r="E55" s="190"/>
      <c r="F55" s="190"/>
      <c r="G55" s="190"/>
      <c r="H55" s="190"/>
      <c r="I55" s="190"/>
      <c r="J55" s="190"/>
      <c r="K55" s="190"/>
      <c r="L55" s="190"/>
      <c r="M55" s="190"/>
      <c r="N55" s="190"/>
      <c r="O55" s="190"/>
      <c r="P55" s="190"/>
      <c r="Q55" s="190"/>
      <c r="R55" s="190"/>
      <c r="S55" s="190"/>
      <c r="T55" s="190"/>
      <c r="U55" s="190"/>
      <c r="V55" s="190"/>
      <c r="W55" s="190"/>
      <c r="X55" s="190"/>
    </row>
    <row r="56" spans="1:24" ht="18" customHeight="1">
      <c r="A56" s="335"/>
      <c r="B56" s="190"/>
      <c r="C56" s="190"/>
      <c r="D56" s="190"/>
      <c r="E56" s="190"/>
      <c r="F56" s="190"/>
      <c r="G56" s="190"/>
      <c r="H56" s="190"/>
      <c r="I56" s="190"/>
      <c r="J56" s="190"/>
      <c r="K56" s="190"/>
      <c r="L56" s="190"/>
      <c r="M56" s="190"/>
      <c r="N56" s="190"/>
      <c r="O56" s="190"/>
      <c r="P56" s="190"/>
      <c r="Q56" s="190"/>
      <c r="R56" s="190"/>
      <c r="S56" s="190"/>
      <c r="T56" s="190"/>
      <c r="U56" s="190"/>
      <c r="V56" s="190"/>
      <c r="W56" s="190"/>
      <c r="X56" s="190"/>
    </row>
    <row r="57" spans="1:24" ht="18" customHeight="1">
      <c r="A57" s="335"/>
      <c r="B57" s="190"/>
      <c r="C57" s="190"/>
      <c r="D57" s="190"/>
      <c r="E57" s="190"/>
      <c r="F57" s="190"/>
      <c r="G57" s="190"/>
      <c r="H57" s="190"/>
      <c r="I57" s="190"/>
      <c r="J57" s="190"/>
      <c r="K57" s="190"/>
      <c r="L57" s="190"/>
      <c r="M57" s="190"/>
      <c r="N57" s="190"/>
      <c r="O57" s="190"/>
      <c r="P57" s="190"/>
      <c r="Q57" s="190"/>
      <c r="R57" s="190"/>
      <c r="S57" s="190"/>
      <c r="T57" s="190"/>
      <c r="U57" s="190"/>
      <c r="V57" s="190"/>
      <c r="W57" s="190"/>
      <c r="X57" s="190"/>
    </row>
    <row r="58" spans="1:24" ht="18" customHeight="1">
      <c r="A58" s="335"/>
      <c r="B58" s="190"/>
      <c r="C58" s="190"/>
      <c r="D58" s="190"/>
      <c r="E58" s="190"/>
      <c r="F58" s="190"/>
      <c r="G58" s="190"/>
      <c r="H58" s="190"/>
      <c r="I58" s="190"/>
      <c r="J58" s="190"/>
      <c r="K58" s="190"/>
      <c r="L58" s="190"/>
      <c r="M58" s="190"/>
      <c r="N58" s="190"/>
      <c r="O58" s="190"/>
      <c r="P58" s="190"/>
      <c r="Q58" s="190"/>
      <c r="R58" s="190"/>
      <c r="S58" s="190"/>
      <c r="T58" s="190"/>
      <c r="U58" s="190"/>
      <c r="V58" s="190"/>
      <c r="W58" s="190"/>
      <c r="X58" s="190"/>
    </row>
    <row r="59" spans="1:24" ht="18" customHeight="1">
      <c r="A59" s="335"/>
      <c r="B59" s="190"/>
      <c r="C59" s="190"/>
      <c r="D59" s="190"/>
      <c r="E59" s="190"/>
      <c r="F59" s="190"/>
      <c r="G59" s="190"/>
      <c r="H59" s="190"/>
      <c r="I59" s="190"/>
      <c r="J59" s="190"/>
      <c r="K59" s="190"/>
      <c r="L59" s="190"/>
      <c r="M59" s="190"/>
      <c r="N59" s="190"/>
      <c r="O59" s="190"/>
      <c r="P59" s="190"/>
      <c r="Q59" s="190"/>
      <c r="R59" s="190"/>
      <c r="S59" s="190"/>
      <c r="T59" s="190"/>
      <c r="U59" s="190"/>
      <c r="V59" s="190"/>
      <c r="W59" s="190"/>
      <c r="X59" s="190"/>
    </row>
    <row r="60" spans="1:24" ht="18" customHeight="1">
      <c r="A60" s="335"/>
      <c r="B60" s="190"/>
      <c r="C60" s="190"/>
      <c r="D60" s="190"/>
      <c r="E60" s="190"/>
      <c r="F60" s="190"/>
      <c r="G60" s="190"/>
      <c r="H60" s="190"/>
      <c r="I60" s="190"/>
      <c r="J60" s="190"/>
      <c r="K60" s="190"/>
      <c r="L60" s="190"/>
      <c r="M60" s="190"/>
      <c r="N60" s="190"/>
      <c r="O60" s="190"/>
      <c r="P60" s="190"/>
      <c r="Q60" s="190"/>
      <c r="R60" s="190"/>
      <c r="S60" s="190"/>
      <c r="T60" s="190"/>
      <c r="U60" s="190"/>
      <c r="V60" s="190"/>
      <c r="W60" s="190"/>
      <c r="X60" s="190"/>
    </row>
    <row r="61" spans="1:24" ht="18" customHeight="1">
      <c r="A61" s="335"/>
      <c r="B61" s="190"/>
      <c r="C61" s="190"/>
      <c r="D61" s="190"/>
      <c r="E61" s="190"/>
      <c r="F61" s="190"/>
      <c r="G61" s="190"/>
      <c r="H61" s="190"/>
      <c r="I61" s="190"/>
      <c r="J61" s="190"/>
      <c r="K61" s="190"/>
      <c r="L61" s="190"/>
      <c r="M61" s="190"/>
      <c r="N61" s="190"/>
      <c r="O61" s="190"/>
      <c r="P61" s="190"/>
      <c r="Q61" s="190"/>
      <c r="R61" s="190"/>
      <c r="S61" s="190"/>
      <c r="T61" s="190"/>
      <c r="U61" s="190"/>
      <c r="V61" s="190"/>
      <c r="W61" s="190"/>
      <c r="X61" s="190"/>
    </row>
    <row r="62" spans="1:24" ht="18" customHeight="1">
      <c r="A62" s="335"/>
      <c r="B62" s="190"/>
      <c r="C62" s="190"/>
      <c r="D62" s="190"/>
      <c r="E62" s="190"/>
      <c r="F62" s="190"/>
      <c r="G62" s="190"/>
      <c r="H62" s="190"/>
      <c r="I62" s="190"/>
      <c r="J62" s="190"/>
      <c r="K62" s="190"/>
      <c r="L62" s="190"/>
      <c r="M62" s="190"/>
      <c r="N62" s="190"/>
      <c r="O62" s="190"/>
      <c r="P62" s="190"/>
      <c r="Q62" s="190"/>
      <c r="R62" s="190"/>
      <c r="S62" s="190"/>
      <c r="T62" s="190"/>
      <c r="U62" s="190"/>
      <c r="V62" s="190"/>
      <c r="W62" s="190"/>
      <c r="X62" s="190"/>
    </row>
    <row r="63" spans="1:24" ht="18" customHeight="1">
      <c r="A63" s="335"/>
      <c r="B63" s="190"/>
      <c r="C63" s="190"/>
      <c r="D63" s="190"/>
      <c r="E63" s="190"/>
      <c r="F63" s="190"/>
      <c r="G63" s="190"/>
      <c r="H63" s="190"/>
      <c r="I63" s="190"/>
      <c r="J63" s="190"/>
      <c r="K63" s="190"/>
      <c r="L63" s="190"/>
      <c r="M63" s="190"/>
      <c r="N63" s="190"/>
      <c r="O63" s="190"/>
      <c r="P63" s="190"/>
      <c r="Q63" s="190"/>
      <c r="R63" s="190"/>
      <c r="S63" s="190"/>
      <c r="T63" s="190"/>
      <c r="U63" s="190"/>
      <c r="V63" s="190"/>
      <c r="W63" s="190"/>
      <c r="X63" s="190"/>
    </row>
    <row r="64" spans="1:24" ht="18" customHeight="1">
      <c r="A64" s="335"/>
      <c r="B64" s="190"/>
      <c r="C64" s="190"/>
      <c r="D64" s="190"/>
      <c r="E64" s="190"/>
      <c r="F64" s="190"/>
      <c r="G64" s="190"/>
      <c r="H64" s="190"/>
      <c r="I64" s="190"/>
      <c r="J64" s="190"/>
      <c r="K64" s="190"/>
      <c r="L64" s="190"/>
      <c r="M64" s="190"/>
      <c r="N64" s="190"/>
      <c r="O64" s="190"/>
      <c r="P64" s="190"/>
      <c r="Q64" s="190"/>
      <c r="R64" s="190"/>
      <c r="S64" s="190"/>
      <c r="T64" s="190"/>
      <c r="U64" s="190"/>
      <c r="V64" s="190"/>
      <c r="W64" s="190"/>
      <c r="X64" s="190"/>
    </row>
    <row r="65" spans="1:24" ht="18" customHeight="1">
      <c r="A65" s="335"/>
      <c r="B65" s="190"/>
      <c r="C65" s="190"/>
      <c r="D65" s="190"/>
      <c r="E65" s="190"/>
      <c r="F65" s="190"/>
      <c r="G65" s="190"/>
      <c r="H65" s="190"/>
      <c r="I65" s="190"/>
      <c r="J65" s="190"/>
      <c r="K65" s="190"/>
      <c r="L65" s="190"/>
      <c r="M65" s="190"/>
      <c r="N65" s="190"/>
      <c r="O65" s="190"/>
      <c r="P65" s="190"/>
      <c r="Q65" s="190"/>
      <c r="R65" s="190"/>
      <c r="S65" s="190"/>
      <c r="T65" s="190"/>
      <c r="U65" s="190"/>
      <c r="V65" s="190"/>
      <c r="W65" s="190"/>
      <c r="X65" s="190"/>
    </row>
    <row r="66" spans="1:24" ht="18" customHeight="1">
      <c r="A66" s="335"/>
      <c r="B66" s="190"/>
      <c r="C66" s="190"/>
      <c r="D66" s="190"/>
      <c r="E66" s="190"/>
      <c r="F66" s="190"/>
      <c r="G66" s="190"/>
      <c r="H66" s="190"/>
      <c r="I66" s="190"/>
      <c r="J66" s="190"/>
      <c r="K66" s="190"/>
      <c r="L66" s="190"/>
      <c r="M66" s="190"/>
      <c r="N66" s="190"/>
      <c r="O66" s="190"/>
      <c r="P66" s="190"/>
      <c r="Q66" s="190"/>
      <c r="R66" s="190"/>
      <c r="S66" s="190"/>
      <c r="T66" s="190"/>
      <c r="U66" s="190"/>
      <c r="V66" s="190"/>
      <c r="W66" s="190"/>
      <c r="X66" s="190"/>
    </row>
    <row r="67" spans="1:24" ht="18" customHeight="1">
      <c r="A67" s="335"/>
      <c r="B67" s="190"/>
      <c r="C67" s="190"/>
      <c r="D67" s="190"/>
      <c r="E67" s="190"/>
      <c r="F67" s="190"/>
      <c r="G67" s="190"/>
      <c r="H67" s="190"/>
      <c r="I67" s="190"/>
      <c r="J67" s="190"/>
      <c r="K67" s="190"/>
      <c r="L67" s="190"/>
      <c r="M67" s="190"/>
      <c r="N67" s="190"/>
      <c r="O67" s="190"/>
      <c r="P67" s="190"/>
      <c r="Q67" s="190"/>
      <c r="R67" s="190"/>
      <c r="S67" s="190"/>
      <c r="T67" s="190"/>
      <c r="U67" s="190"/>
      <c r="V67" s="190"/>
      <c r="W67" s="190"/>
      <c r="X67" s="190"/>
    </row>
    <row r="68" spans="1:24" ht="18" customHeight="1">
      <c r="A68" s="335"/>
      <c r="B68" s="190"/>
      <c r="C68" s="190"/>
      <c r="D68" s="190"/>
      <c r="E68" s="190"/>
      <c r="F68" s="190"/>
      <c r="G68" s="190"/>
      <c r="H68" s="190"/>
      <c r="I68" s="190"/>
      <c r="J68" s="190"/>
      <c r="K68" s="190"/>
      <c r="L68" s="190"/>
      <c r="M68" s="190"/>
      <c r="N68" s="190"/>
      <c r="O68" s="190"/>
      <c r="P68" s="190"/>
      <c r="Q68" s="190"/>
      <c r="R68" s="190"/>
      <c r="S68" s="190"/>
      <c r="T68" s="190"/>
      <c r="U68" s="190"/>
      <c r="V68" s="190"/>
      <c r="W68" s="190"/>
      <c r="X68" s="190"/>
    </row>
    <row r="69" spans="1:24" ht="18" customHeight="1">
      <c r="A69" s="335"/>
      <c r="B69" s="190"/>
      <c r="C69" s="190"/>
      <c r="D69" s="190"/>
      <c r="E69" s="190"/>
      <c r="F69" s="190"/>
      <c r="G69" s="190"/>
      <c r="H69" s="190"/>
      <c r="I69" s="190"/>
      <c r="J69" s="190"/>
      <c r="K69" s="190"/>
      <c r="L69" s="190"/>
      <c r="M69" s="190"/>
      <c r="N69" s="190"/>
      <c r="O69" s="190"/>
      <c r="P69" s="190"/>
      <c r="Q69" s="190"/>
      <c r="R69" s="190"/>
      <c r="S69" s="190"/>
      <c r="T69" s="190"/>
      <c r="U69" s="190"/>
      <c r="V69" s="190"/>
      <c r="W69" s="190"/>
      <c r="X69" s="190"/>
    </row>
    <row r="70" spans="1:24" ht="18" customHeight="1">
      <c r="A70" s="335"/>
      <c r="B70" s="190"/>
      <c r="C70" s="190"/>
      <c r="D70" s="190"/>
      <c r="E70" s="190"/>
      <c r="F70" s="190"/>
      <c r="G70" s="190"/>
      <c r="H70" s="190"/>
      <c r="I70" s="190"/>
      <c r="J70" s="190"/>
      <c r="K70" s="190"/>
      <c r="L70" s="190"/>
      <c r="M70" s="190"/>
      <c r="N70" s="190"/>
      <c r="O70" s="190"/>
      <c r="P70" s="190"/>
      <c r="Q70" s="190"/>
      <c r="R70" s="190"/>
      <c r="S70" s="190"/>
      <c r="T70" s="190"/>
      <c r="U70" s="190"/>
      <c r="V70" s="190"/>
      <c r="W70" s="190"/>
      <c r="X70" s="190"/>
    </row>
    <row r="71" spans="1:24" ht="18" customHeight="1">
      <c r="A71" s="335"/>
      <c r="B71" s="190"/>
      <c r="C71" s="190"/>
      <c r="D71" s="190"/>
      <c r="E71" s="190"/>
      <c r="F71" s="190"/>
      <c r="G71" s="190"/>
      <c r="H71" s="190"/>
      <c r="I71" s="190"/>
      <c r="J71" s="190"/>
      <c r="K71" s="190"/>
      <c r="L71" s="190"/>
      <c r="M71" s="190"/>
      <c r="N71" s="190"/>
      <c r="O71" s="190"/>
      <c r="P71" s="190"/>
      <c r="Q71" s="190"/>
      <c r="R71" s="190"/>
      <c r="S71" s="190"/>
      <c r="T71" s="190"/>
      <c r="U71" s="190"/>
      <c r="V71" s="190"/>
      <c r="W71" s="190"/>
      <c r="X71" s="190"/>
    </row>
    <row r="72" spans="1:24" ht="18" customHeight="1">
      <c r="A72" s="335"/>
      <c r="B72" s="190"/>
      <c r="C72" s="190"/>
      <c r="D72" s="190"/>
      <c r="E72" s="190"/>
      <c r="F72" s="190"/>
      <c r="G72" s="190"/>
      <c r="H72" s="190"/>
      <c r="I72" s="190"/>
      <c r="J72" s="190"/>
      <c r="K72" s="190"/>
      <c r="L72" s="190"/>
      <c r="M72" s="190"/>
      <c r="N72" s="190"/>
      <c r="O72" s="190"/>
      <c r="P72" s="190"/>
      <c r="Q72" s="190"/>
      <c r="R72" s="190"/>
      <c r="S72" s="190"/>
      <c r="T72" s="190"/>
      <c r="U72" s="190"/>
      <c r="V72" s="190"/>
      <c r="W72" s="190"/>
      <c r="X72" s="190"/>
    </row>
    <row r="73" spans="1:24" ht="18" customHeight="1">
      <c r="A73" s="335"/>
      <c r="B73" s="190"/>
      <c r="C73" s="190"/>
      <c r="D73" s="190"/>
      <c r="E73" s="190"/>
      <c r="F73" s="190"/>
      <c r="G73" s="190"/>
      <c r="H73" s="190"/>
      <c r="I73" s="190"/>
      <c r="J73" s="190"/>
      <c r="K73" s="190"/>
      <c r="L73" s="190"/>
      <c r="M73" s="190"/>
      <c r="N73" s="190"/>
      <c r="O73" s="190"/>
      <c r="P73" s="190"/>
      <c r="Q73" s="190"/>
      <c r="R73" s="190"/>
      <c r="S73" s="190"/>
      <c r="T73" s="190"/>
      <c r="U73" s="190"/>
      <c r="V73" s="190"/>
      <c r="W73" s="190"/>
      <c r="X73" s="190"/>
    </row>
    <row r="74" spans="1:24" ht="18" customHeight="1">
      <c r="A74" s="335"/>
      <c r="B74" s="190"/>
      <c r="C74" s="190"/>
      <c r="D74" s="190"/>
      <c r="E74" s="190"/>
      <c r="F74" s="190"/>
      <c r="G74" s="190"/>
      <c r="H74" s="190"/>
      <c r="I74" s="190"/>
      <c r="J74" s="190"/>
      <c r="K74" s="190"/>
      <c r="L74" s="190"/>
      <c r="M74" s="190"/>
      <c r="N74" s="190"/>
      <c r="O74" s="190"/>
      <c r="P74" s="190"/>
      <c r="Q74" s="190"/>
      <c r="R74" s="190"/>
      <c r="S74" s="190"/>
      <c r="T74" s="190"/>
      <c r="U74" s="190"/>
      <c r="V74" s="190"/>
      <c r="W74" s="190"/>
      <c r="X74" s="190"/>
    </row>
    <row r="75" spans="1:24" ht="18" customHeight="1">
      <c r="A75" s="335"/>
      <c r="B75" s="190"/>
      <c r="C75" s="190"/>
      <c r="D75" s="190"/>
      <c r="E75" s="190"/>
      <c r="F75" s="190"/>
      <c r="G75" s="190"/>
      <c r="H75" s="190"/>
      <c r="I75" s="190"/>
      <c r="J75" s="190"/>
      <c r="K75" s="190"/>
      <c r="L75" s="190"/>
      <c r="M75" s="190"/>
      <c r="N75" s="190"/>
      <c r="O75" s="190"/>
      <c r="P75" s="190"/>
      <c r="Q75" s="190"/>
      <c r="R75" s="190"/>
      <c r="S75" s="190"/>
      <c r="T75" s="190"/>
      <c r="U75" s="190"/>
      <c r="V75" s="190"/>
      <c r="W75" s="190"/>
      <c r="X75" s="190"/>
    </row>
    <row r="76" spans="1:24" ht="18" customHeight="1">
      <c r="A76" s="335"/>
      <c r="B76" s="190"/>
      <c r="C76" s="190"/>
      <c r="D76" s="190"/>
      <c r="E76" s="190"/>
      <c r="F76" s="190"/>
      <c r="G76" s="190"/>
      <c r="H76" s="190"/>
      <c r="I76" s="190"/>
      <c r="J76" s="190"/>
      <c r="K76" s="190"/>
      <c r="L76" s="190"/>
      <c r="M76" s="190"/>
      <c r="N76" s="190"/>
      <c r="O76" s="190"/>
      <c r="P76" s="190"/>
      <c r="Q76" s="190"/>
      <c r="R76" s="190"/>
      <c r="S76" s="190"/>
      <c r="T76" s="190"/>
      <c r="U76" s="190"/>
      <c r="V76" s="190"/>
      <c r="W76" s="190"/>
      <c r="X76" s="190"/>
    </row>
    <row r="77" spans="1:24" ht="18" customHeight="1">
      <c r="A77" s="335"/>
      <c r="B77" s="190"/>
      <c r="C77" s="190"/>
      <c r="D77" s="190"/>
      <c r="E77" s="190"/>
      <c r="F77" s="190"/>
      <c r="G77" s="190"/>
      <c r="H77" s="190"/>
      <c r="I77" s="190"/>
      <c r="J77" s="190"/>
      <c r="K77" s="190"/>
      <c r="L77" s="190"/>
      <c r="M77" s="190"/>
      <c r="N77" s="190"/>
      <c r="O77" s="190"/>
      <c r="P77" s="190"/>
      <c r="Q77" s="190"/>
      <c r="R77" s="190"/>
      <c r="S77" s="190"/>
      <c r="T77" s="190"/>
      <c r="U77" s="190"/>
      <c r="V77" s="190"/>
      <c r="W77" s="190"/>
      <c r="X77" s="190"/>
    </row>
    <row r="78" spans="1:24" ht="18" customHeight="1">
      <c r="A78" s="335"/>
      <c r="B78" s="190"/>
      <c r="C78" s="190"/>
      <c r="D78" s="190"/>
      <c r="E78" s="190"/>
      <c r="F78" s="190"/>
      <c r="G78" s="190"/>
      <c r="H78" s="190"/>
      <c r="I78" s="190"/>
      <c r="J78" s="190"/>
      <c r="K78" s="190"/>
      <c r="L78" s="190"/>
      <c r="M78" s="190"/>
      <c r="N78" s="190"/>
      <c r="O78" s="190"/>
      <c r="P78" s="190"/>
      <c r="Q78" s="190"/>
      <c r="R78" s="190"/>
      <c r="S78" s="190"/>
      <c r="T78" s="190"/>
      <c r="U78" s="190"/>
      <c r="V78" s="190"/>
      <c r="W78" s="190"/>
      <c r="X78" s="190"/>
    </row>
    <row r="79" spans="1:24" ht="18" customHeight="1">
      <c r="A79" s="335"/>
      <c r="B79" s="190"/>
      <c r="C79" s="190"/>
      <c r="D79" s="190"/>
      <c r="E79" s="190"/>
      <c r="F79" s="190"/>
      <c r="G79" s="190"/>
      <c r="H79" s="190"/>
      <c r="I79" s="190"/>
      <c r="J79" s="190"/>
      <c r="K79" s="190"/>
      <c r="L79" s="190"/>
      <c r="M79" s="190"/>
      <c r="N79" s="190"/>
      <c r="O79" s="190"/>
      <c r="P79" s="190"/>
      <c r="Q79" s="190"/>
      <c r="R79" s="190"/>
      <c r="S79" s="190"/>
      <c r="T79" s="190"/>
      <c r="U79" s="190"/>
      <c r="V79" s="190"/>
      <c r="W79" s="190"/>
      <c r="X79" s="190"/>
    </row>
    <row r="80" spans="1:24" ht="18" customHeight="1">
      <c r="A80" s="335"/>
      <c r="B80" s="190"/>
      <c r="C80" s="190"/>
      <c r="D80" s="190"/>
      <c r="E80" s="190"/>
      <c r="F80" s="190"/>
      <c r="G80" s="190"/>
      <c r="H80" s="190"/>
      <c r="I80" s="190"/>
      <c r="J80" s="190"/>
      <c r="K80" s="190"/>
      <c r="L80" s="190"/>
      <c r="M80" s="190"/>
      <c r="N80" s="190"/>
      <c r="O80" s="190"/>
      <c r="P80" s="190"/>
      <c r="Q80" s="190"/>
      <c r="R80" s="190"/>
      <c r="S80" s="190"/>
      <c r="T80" s="190"/>
      <c r="U80" s="190"/>
      <c r="V80" s="190"/>
      <c r="W80" s="190"/>
      <c r="X80" s="190"/>
    </row>
    <row r="81" spans="1:24" ht="18" customHeight="1">
      <c r="A81" s="335"/>
      <c r="B81" s="190"/>
      <c r="C81" s="190"/>
      <c r="D81" s="190"/>
      <c r="E81" s="190"/>
      <c r="F81" s="190"/>
      <c r="G81" s="190"/>
      <c r="H81" s="190"/>
      <c r="I81" s="190"/>
      <c r="J81" s="190"/>
      <c r="K81" s="190"/>
      <c r="L81" s="190"/>
      <c r="M81" s="190"/>
      <c r="N81" s="190"/>
      <c r="O81" s="190"/>
      <c r="P81" s="190"/>
      <c r="Q81" s="190"/>
      <c r="R81" s="190"/>
      <c r="S81" s="190"/>
      <c r="T81" s="190"/>
      <c r="U81" s="190"/>
      <c r="V81" s="190"/>
      <c r="W81" s="190"/>
      <c r="X81" s="190"/>
    </row>
    <row r="82" spans="1:24" ht="18" customHeight="1">
      <c r="A82" s="335"/>
      <c r="B82" s="190"/>
      <c r="C82" s="190"/>
      <c r="D82" s="190"/>
      <c r="E82" s="190"/>
      <c r="F82" s="190"/>
      <c r="G82" s="190"/>
      <c r="H82" s="190"/>
      <c r="I82" s="190"/>
      <c r="J82" s="190"/>
      <c r="K82" s="190"/>
      <c r="L82" s="190"/>
      <c r="M82" s="190"/>
      <c r="N82" s="190"/>
      <c r="O82" s="190"/>
      <c r="P82" s="190"/>
      <c r="Q82" s="190"/>
      <c r="R82" s="190"/>
      <c r="S82" s="190"/>
      <c r="T82" s="190"/>
      <c r="U82" s="190"/>
      <c r="V82" s="190"/>
      <c r="W82" s="190"/>
      <c r="X82" s="190"/>
    </row>
    <row r="83" spans="1:24" ht="18" customHeight="1">
      <c r="A83" s="335"/>
      <c r="B83" s="190"/>
      <c r="C83" s="190"/>
      <c r="D83" s="190"/>
      <c r="E83" s="190"/>
      <c r="F83" s="190"/>
      <c r="G83" s="190"/>
      <c r="H83" s="190"/>
      <c r="I83" s="190"/>
      <c r="J83" s="190"/>
      <c r="K83" s="190"/>
      <c r="L83" s="190"/>
      <c r="M83" s="190"/>
      <c r="N83" s="190"/>
      <c r="O83" s="190"/>
      <c r="P83" s="190"/>
      <c r="Q83" s="190"/>
      <c r="R83" s="190"/>
      <c r="S83" s="190"/>
      <c r="T83" s="190"/>
      <c r="U83" s="190"/>
      <c r="V83" s="190"/>
      <c r="W83" s="190"/>
      <c r="X83" s="190"/>
    </row>
    <row r="84" spans="1:24" ht="18" customHeight="1">
      <c r="A84" s="335"/>
      <c r="B84" s="190"/>
      <c r="C84" s="190"/>
      <c r="D84" s="190"/>
      <c r="E84" s="190"/>
      <c r="F84" s="190"/>
      <c r="G84" s="190"/>
      <c r="H84" s="190"/>
      <c r="I84" s="190"/>
      <c r="J84" s="190"/>
      <c r="K84" s="190"/>
      <c r="L84" s="190"/>
      <c r="M84" s="190"/>
      <c r="N84" s="190"/>
      <c r="O84" s="190"/>
      <c r="P84" s="190"/>
      <c r="Q84" s="190"/>
      <c r="R84" s="190"/>
      <c r="S84" s="190"/>
      <c r="T84" s="190"/>
      <c r="U84" s="190"/>
      <c r="V84" s="190"/>
      <c r="W84" s="190"/>
      <c r="X84" s="190"/>
    </row>
    <row r="85" spans="1:24" ht="18" customHeight="1">
      <c r="A85" s="335"/>
      <c r="B85" s="190"/>
      <c r="C85" s="190"/>
      <c r="D85" s="190"/>
      <c r="E85" s="190"/>
      <c r="F85" s="190"/>
      <c r="G85" s="190"/>
      <c r="H85" s="190"/>
      <c r="I85" s="190"/>
      <c r="J85" s="190"/>
      <c r="K85" s="190"/>
      <c r="L85" s="190"/>
      <c r="M85" s="190"/>
      <c r="N85" s="190"/>
      <c r="O85" s="190"/>
      <c r="P85" s="190"/>
      <c r="Q85" s="190"/>
      <c r="R85" s="190"/>
      <c r="S85" s="190"/>
      <c r="T85" s="190"/>
      <c r="U85" s="190"/>
      <c r="V85" s="190"/>
      <c r="W85" s="190"/>
      <c r="X85" s="190"/>
    </row>
    <row r="86" spans="1:24" ht="18" customHeight="1">
      <c r="A86" s="335"/>
      <c r="B86" s="190"/>
      <c r="C86" s="190"/>
      <c r="D86" s="190"/>
      <c r="E86" s="190"/>
      <c r="F86" s="190"/>
      <c r="G86" s="190"/>
      <c r="H86" s="190"/>
      <c r="I86" s="190"/>
      <c r="J86" s="190"/>
      <c r="K86" s="190"/>
      <c r="L86" s="190"/>
      <c r="M86" s="190"/>
      <c r="N86" s="190"/>
      <c r="O86" s="190"/>
      <c r="P86" s="190"/>
      <c r="Q86" s="190"/>
      <c r="R86" s="190"/>
      <c r="S86" s="190"/>
      <c r="T86" s="190"/>
      <c r="U86" s="190"/>
      <c r="V86" s="190"/>
      <c r="W86" s="190"/>
      <c r="X86" s="190"/>
    </row>
    <row r="87" spans="1:24" ht="18" customHeight="1">
      <c r="A87" s="335"/>
      <c r="B87" s="190"/>
      <c r="C87" s="190"/>
      <c r="D87" s="190"/>
      <c r="E87" s="190"/>
      <c r="F87" s="190"/>
      <c r="G87" s="190"/>
      <c r="H87" s="190"/>
      <c r="I87" s="190"/>
      <c r="J87" s="190"/>
      <c r="K87" s="190"/>
      <c r="L87" s="190"/>
      <c r="M87" s="190"/>
      <c r="N87" s="190"/>
      <c r="O87" s="190"/>
      <c r="P87" s="190"/>
      <c r="Q87" s="190"/>
      <c r="R87" s="190"/>
      <c r="S87" s="190"/>
      <c r="T87" s="190"/>
      <c r="U87" s="190"/>
      <c r="V87" s="190"/>
      <c r="W87" s="190"/>
      <c r="X87" s="190"/>
    </row>
    <row r="88" spans="1:24" ht="18" customHeight="1">
      <c r="A88" s="335"/>
      <c r="B88" s="190"/>
      <c r="C88" s="190"/>
      <c r="D88" s="190"/>
      <c r="E88" s="190"/>
      <c r="F88" s="190"/>
      <c r="G88" s="190"/>
      <c r="H88" s="190"/>
      <c r="I88" s="190"/>
      <c r="J88" s="190"/>
      <c r="K88" s="190"/>
      <c r="L88" s="190"/>
      <c r="M88" s="190"/>
      <c r="N88" s="190"/>
      <c r="O88" s="190"/>
      <c r="P88" s="190"/>
      <c r="Q88" s="190"/>
      <c r="R88" s="190"/>
      <c r="S88" s="190"/>
      <c r="T88" s="190"/>
      <c r="U88" s="190"/>
      <c r="V88" s="190"/>
      <c r="W88" s="190"/>
      <c r="X88" s="190"/>
    </row>
    <row r="89" spans="1:24" ht="18" customHeight="1">
      <c r="A89" s="335"/>
      <c r="B89" s="190"/>
      <c r="C89" s="190"/>
      <c r="D89" s="190"/>
      <c r="E89" s="190"/>
      <c r="F89" s="190"/>
      <c r="G89" s="190"/>
      <c r="H89" s="190"/>
      <c r="I89" s="190"/>
      <c r="J89" s="190"/>
      <c r="K89" s="190"/>
      <c r="L89" s="190"/>
      <c r="M89" s="190"/>
      <c r="N89" s="190"/>
      <c r="O89" s="190"/>
      <c r="P89" s="190"/>
      <c r="Q89" s="190"/>
      <c r="R89" s="190"/>
      <c r="S89" s="190"/>
      <c r="T89" s="190"/>
      <c r="U89" s="190"/>
      <c r="V89" s="190"/>
      <c r="W89" s="190"/>
      <c r="X89" s="190"/>
    </row>
    <row r="90" spans="1:24" ht="18" customHeight="1">
      <c r="A90" s="335"/>
      <c r="B90" s="190"/>
      <c r="C90" s="190"/>
      <c r="D90" s="190"/>
      <c r="E90" s="190"/>
      <c r="F90" s="190"/>
      <c r="G90" s="190"/>
      <c r="H90" s="190"/>
      <c r="I90" s="190"/>
      <c r="J90" s="190"/>
      <c r="K90" s="190"/>
      <c r="L90" s="190"/>
      <c r="M90" s="190"/>
      <c r="N90" s="190"/>
      <c r="O90" s="190"/>
      <c r="P90" s="190"/>
      <c r="Q90" s="190"/>
      <c r="R90" s="190"/>
      <c r="S90" s="190"/>
      <c r="T90" s="190"/>
      <c r="U90" s="190"/>
      <c r="V90" s="190"/>
      <c r="W90" s="190"/>
      <c r="X90" s="190"/>
    </row>
    <row r="91" spans="1:24" ht="18" customHeight="1">
      <c r="A91" s="335"/>
      <c r="B91" s="190"/>
      <c r="C91" s="190"/>
      <c r="D91" s="190"/>
      <c r="E91" s="190"/>
      <c r="F91" s="190"/>
      <c r="G91" s="190"/>
      <c r="H91" s="190"/>
      <c r="I91" s="190"/>
      <c r="J91" s="190"/>
      <c r="K91" s="190"/>
      <c r="L91" s="190"/>
      <c r="M91" s="190"/>
      <c r="N91" s="190"/>
      <c r="O91" s="190"/>
      <c r="P91" s="190"/>
      <c r="Q91" s="190"/>
      <c r="R91" s="190"/>
      <c r="S91" s="190"/>
      <c r="T91" s="190"/>
      <c r="U91" s="190"/>
      <c r="V91" s="190"/>
      <c r="W91" s="190"/>
      <c r="X91" s="190"/>
    </row>
    <row r="92" spans="1:24" ht="18" customHeight="1">
      <c r="A92" s="335"/>
      <c r="B92" s="190"/>
      <c r="C92" s="190"/>
      <c r="D92" s="190"/>
      <c r="E92" s="190"/>
      <c r="F92" s="190"/>
      <c r="G92" s="190"/>
      <c r="H92" s="190"/>
      <c r="I92" s="190"/>
      <c r="J92" s="190"/>
      <c r="K92" s="190"/>
      <c r="L92" s="190"/>
      <c r="M92" s="190"/>
      <c r="N92" s="190"/>
      <c r="O92" s="190"/>
      <c r="P92" s="190"/>
      <c r="Q92" s="190"/>
      <c r="R92" s="190"/>
      <c r="S92" s="190"/>
      <c r="T92" s="190"/>
      <c r="U92" s="190"/>
      <c r="V92" s="190"/>
      <c r="W92" s="190"/>
      <c r="X92" s="190"/>
    </row>
    <row r="93" spans="1:24" ht="18" customHeight="1">
      <c r="A93" s="335"/>
      <c r="B93" s="190"/>
      <c r="C93" s="190"/>
      <c r="D93" s="190"/>
      <c r="E93" s="190"/>
      <c r="F93" s="190"/>
      <c r="G93" s="190"/>
      <c r="H93" s="190"/>
      <c r="I93" s="190"/>
      <c r="J93" s="190"/>
      <c r="K93" s="190"/>
      <c r="L93" s="190"/>
      <c r="M93" s="190"/>
      <c r="N93" s="190"/>
      <c r="O93" s="190"/>
      <c r="P93" s="190"/>
      <c r="Q93" s="190"/>
      <c r="R93" s="190"/>
      <c r="S93" s="190"/>
      <c r="T93" s="190"/>
      <c r="U93" s="190"/>
      <c r="V93" s="190"/>
      <c r="W93" s="190"/>
      <c r="X93" s="190"/>
    </row>
    <row r="94" spans="1:24" ht="18" customHeight="1">
      <c r="A94" s="335"/>
      <c r="B94" s="190"/>
      <c r="C94" s="190"/>
      <c r="D94" s="190"/>
      <c r="E94" s="190"/>
      <c r="F94" s="190"/>
      <c r="G94" s="190"/>
      <c r="H94" s="190"/>
      <c r="I94" s="190"/>
      <c r="J94" s="190"/>
      <c r="K94" s="190"/>
      <c r="L94" s="190"/>
      <c r="M94" s="190"/>
      <c r="N94" s="190"/>
      <c r="O94" s="190"/>
      <c r="P94" s="190"/>
      <c r="Q94" s="190"/>
      <c r="R94" s="190"/>
      <c r="S94" s="190"/>
      <c r="T94" s="190"/>
      <c r="U94" s="190"/>
      <c r="V94" s="190"/>
      <c r="W94" s="190"/>
      <c r="X94" s="190"/>
    </row>
    <row r="95" spans="1:24" ht="18" customHeight="1">
      <c r="A95" s="335"/>
      <c r="B95" s="190"/>
      <c r="C95" s="190"/>
      <c r="D95" s="190"/>
      <c r="E95" s="190"/>
      <c r="F95" s="190"/>
      <c r="G95" s="190"/>
      <c r="H95" s="190"/>
      <c r="I95" s="190"/>
      <c r="J95" s="190"/>
      <c r="K95" s="190"/>
      <c r="L95" s="190"/>
      <c r="M95" s="190"/>
      <c r="N95" s="190"/>
      <c r="O95" s="190"/>
      <c r="P95" s="190"/>
      <c r="Q95" s="190"/>
      <c r="R95" s="190"/>
      <c r="S95" s="190"/>
      <c r="T95" s="190"/>
      <c r="U95" s="190"/>
      <c r="V95" s="190"/>
      <c r="W95" s="190"/>
      <c r="X95" s="190"/>
    </row>
    <row r="96" spans="1:24" ht="18" customHeight="1">
      <c r="A96" s="335"/>
      <c r="B96" s="190"/>
      <c r="C96" s="190"/>
      <c r="D96" s="190"/>
      <c r="E96" s="190"/>
      <c r="F96" s="190"/>
      <c r="G96" s="190"/>
      <c r="H96" s="190"/>
      <c r="I96" s="190"/>
      <c r="J96" s="190"/>
      <c r="K96" s="190"/>
      <c r="L96" s="190"/>
      <c r="M96" s="190"/>
      <c r="N96" s="190"/>
      <c r="O96" s="190"/>
      <c r="P96" s="190"/>
      <c r="Q96" s="190"/>
      <c r="R96" s="190"/>
      <c r="S96" s="190"/>
      <c r="T96" s="190"/>
      <c r="U96" s="190"/>
      <c r="V96" s="190"/>
      <c r="W96" s="190"/>
      <c r="X96" s="190"/>
    </row>
    <row r="97" spans="1:24" ht="18" customHeight="1">
      <c r="A97" s="335"/>
      <c r="B97" s="190"/>
      <c r="C97" s="190"/>
      <c r="D97" s="190"/>
      <c r="E97" s="190"/>
      <c r="F97" s="190"/>
      <c r="G97" s="190"/>
      <c r="H97" s="190"/>
      <c r="I97" s="190"/>
      <c r="J97" s="190"/>
      <c r="K97" s="190"/>
      <c r="L97" s="190"/>
      <c r="M97" s="190"/>
      <c r="N97" s="190"/>
      <c r="O97" s="190"/>
      <c r="P97" s="190"/>
      <c r="Q97" s="190"/>
      <c r="R97" s="190"/>
      <c r="S97" s="190"/>
      <c r="T97" s="190"/>
      <c r="U97" s="190"/>
      <c r="V97" s="190"/>
      <c r="W97" s="190"/>
      <c r="X97" s="190"/>
    </row>
    <row r="98" spans="1:24" ht="18" customHeight="1">
      <c r="A98" s="335"/>
      <c r="B98" s="190"/>
      <c r="C98" s="190"/>
      <c r="D98" s="190"/>
      <c r="E98" s="190"/>
      <c r="F98" s="190"/>
      <c r="G98" s="190"/>
      <c r="H98" s="190"/>
      <c r="I98" s="190"/>
      <c r="J98" s="190"/>
      <c r="K98" s="190"/>
      <c r="L98" s="190"/>
      <c r="M98" s="190"/>
      <c r="N98" s="190"/>
      <c r="O98" s="190"/>
      <c r="P98" s="190"/>
      <c r="Q98" s="190"/>
      <c r="R98" s="190"/>
      <c r="S98" s="190"/>
      <c r="T98" s="190"/>
      <c r="U98" s="190"/>
      <c r="V98" s="190"/>
      <c r="W98" s="190"/>
      <c r="X98" s="190"/>
    </row>
    <row r="99" spans="1:24" ht="18" customHeight="1">
      <c r="A99" s="335"/>
      <c r="B99" s="190"/>
      <c r="C99" s="190"/>
      <c r="D99" s="190"/>
      <c r="E99" s="190"/>
      <c r="F99" s="190"/>
      <c r="G99" s="190"/>
      <c r="H99" s="190"/>
      <c r="I99" s="190"/>
      <c r="J99" s="190"/>
      <c r="K99" s="190"/>
      <c r="L99" s="190"/>
      <c r="M99" s="190"/>
      <c r="N99" s="190"/>
      <c r="O99" s="190"/>
      <c r="P99" s="190"/>
      <c r="Q99" s="190"/>
      <c r="R99" s="190"/>
      <c r="S99" s="190"/>
      <c r="T99" s="190"/>
      <c r="U99" s="190"/>
      <c r="V99" s="190"/>
      <c r="W99" s="190"/>
      <c r="X99" s="190"/>
    </row>
    <row r="100" spans="1:24" ht="18" customHeight="1">
      <c r="A100" s="335"/>
      <c r="B100" s="190"/>
      <c r="C100" s="190"/>
      <c r="D100" s="190"/>
      <c r="E100" s="190"/>
      <c r="F100" s="190"/>
      <c r="G100" s="190"/>
      <c r="H100" s="190"/>
      <c r="I100" s="190"/>
      <c r="J100" s="190"/>
      <c r="K100" s="190"/>
      <c r="L100" s="190"/>
      <c r="M100" s="190"/>
      <c r="N100" s="190"/>
      <c r="O100" s="190"/>
      <c r="P100" s="190"/>
      <c r="Q100" s="190"/>
      <c r="R100" s="190"/>
      <c r="S100" s="190"/>
      <c r="T100" s="190"/>
      <c r="U100" s="190"/>
      <c r="V100" s="190"/>
      <c r="W100" s="190"/>
      <c r="X100" s="190"/>
    </row>
    <row r="101" spans="1:24" ht="18" customHeight="1">
      <c r="A101" s="335"/>
      <c r="B101" s="190"/>
      <c r="C101" s="190"/>
      <c r="D101" s="190"/>
      <c r="E101" s="190"/>
      <c r="F101" s="190"/>
      <c r="G101" s="190"/>
      <c r="H101" s="190"/>
      <c r="I101" s="190"/>
      <c r="J101" s="190"/>
      <c r="K101" s="190"/>
      <c r="L101" s="190"/>
      <c r="M101" s="190"/>
      <c r="N101" s="190"/>
      <c r="O101" s="190"/>
      <c r="P101" s="190"/>
      <c r="Q101" s="190"/>
      <c r="R101" s="190"/>
      <c r="S101" s="190"/>
      <c r="T101" s="190"/>
      <c r="U101" s="190"/>
      <c r="V101" s="190"/>
      <c r="W101" s="190"/>
      <c r="X101" s="190"/>
    </row>
    <row r="102" spans="1:24" ht="18" customHeight="1">
      <c r="A102" s="335"/>
      <c r="B102" s="190"/>
      <c r="C102" s="190"/>
      <c r="D102" s="190"/>
      <c r="E102" s="190"/>
      <c r="F102" s="190"/>
      <c r="G102" s="190"/>
      <c r="H102" s="190"/>
      <c r="I102" s="190"/>
      <c r="J102" s="190"/>
      <c r="K102" s="190"/>
      <c r="L102" s="190"/>
      <c r="M102" s="190"/>
      <c r="N102" s="190"/>
      <c r="O102" s="190"/>
      <c r="P102" s="190"/>
      <c r="Q102" s="190"/>
      <c r="R102" s="190"/>
      <c r="S102" s="190"/>
      <c r="T102" s="190"/>
      <c r="U102" s="190"/>
      <c r="V102" s="190"/>
      <c r="W102" s="190"/>
      <c r="X102" s="190"/>
    </row>
    <row r="103" spans="1:24" ht="18" customHeight="1">
      <c r="A103" s="335"/>
      <c r="B103" s="190"/>
      <c r="C103" s="190"/>
      <c r="D103" s="190"/>
      <c r="E103" s="190"/>
      <c r="F103" s="190"/>
      <c r="G103" s="190"/>
      <c r="H103" s="190"/>
      <c r="I103" s="190"/>
      <c r="J103" s="190"/>
      <c r="K103" s="190"/>
      <c r="L103" s="190"/>
      <c r="M103" s="190"/>
      <c r="N103" s="190"/>
      <c r="O103" s="190"/>
      <c r="P103" s="190"/>
      <c r="Q103" s="190"/>
      <c r="R103" s="190"/>
      <c r="S103" s="190"/>
      <c r="T103" s="190"/>
      <c r="U103" s="190"/>
      <c r="V103" s="190"/>
      <c r="W103" s="190"/>
      <c r="X103" s="190"/>
    </row>
    <row r="104" spans="1:24" ht="18" customHeight="1">
      <c r="A104" s="335"/>
      <c r="B104" s="190"/>
      <c r="C104" s="190"/>
      <c r="D104" s="190"/>
      <c r="E104" s="190"/>
      <c r="F104" s="190"/>
      <c r="G104" s="190"/>
      <c r="H104" s="190"/>
      <c r="I104" s="190"/>
      <c r="J104" s="190"/>
      <c r="K104" s="190"/>
      <c r="L104" s="190"/>
      <c r="M104" s="190"/>
      <c r="N104" s="190"/>
      <c r="O104" s="190"/>
      <c r="P104" s="190"/>
      <c r="Q104" s="190"/>
      <c r="R104" s="190"/>
      <c r="S104" s="190"/>
      <c r="T104" s="190"/>
      <c r="U104" s="190"/>
      <c r="V104" s="190"/>
      <c r="W104" s="190"/>
      <c r="X104" s="190"/>
    </row>
    <row r="105" spans="1:24" ht="18" customHeight="1">
      <c r="A105" s="335"/>
      <c r="B105" s="190"/>
      <c r="C105" s="190"/>
      <c r="D105" s="190"/>
      <c r="E105" s="190"/>
      <c r="F105" s="190"/>
      <c r="G105" s="190"/>
      <c r="H105" s="190"/>
      <c r="I105" s="190"/>
      <c r="J105" s="190"/>
      <c r="K105" s="190"/>
      <c r="L105" s="190"/>
      <c r="M105" s="190"/>
      <c r="N105" s="190"/>
      <c r="O105" s="190"/>
      <c r="P105" s="190"/>
      <c r="Q105" s="190"/>
      <c r="R105" s="190"/>
      <c r="S105" s="190"/>
      <c r="T105" s="190"/>
      <c r="U105" s="190"/>
      <c r="V105" s="190"/>
      <c r="W105" s="190"/>
      <c r="X105" s="190"/>
    </row>
    <row r="106" spans="1:24" ht="18" customHeight="1">
      <c r="A106" s="335"/>
      <c r="B106" s="190"/>
      <c r="C106" s="190"/>
      <c r="D106" s="190"/>
      <c r="E106" s="190"/>
      <c r="F106" s="190"/>
      <c r="G106" s="190"/>
      <c r="H106" s="190"/>
      <c r="I106" s="190"/>
      <c r="J106" s="190"/>
      <c r="K106" s="190"/>
      <c r="L106" s="190"/>
      <c r="M106" s="190"/>
      <c r="N106" s="190"/>
      <c r="O106" s="190"/>
      <c r="P106" s="190"/>
      <c r="Q106" s="190"/>
      <c r="R106" s="190"/>
      <c r="S106" s="190"/>
      <c r="T106" s="190"/>
      <c r="U106" s="190"/>
      <c r="V106" s="190"/>
      <c r="W106" s="190"/>
      <c r="X106" s="190"/>
    </row>
    <row r="107" spans="1:24" ht="18" customHeight="1">
      <c r="A107" s="335"/>
      <c r="B107" s="190"/>
      <c r="C107" s="190"/>
      <c r="D107" s="190"/>
      <c r="E107" s="190"/>
      <c r="F107" s="190"/>
      <c r="G107" s="190"/>
      <c r="H107" s="190"/>
      <c r="I107" s="190"/>
      <c r="J107" s="190"/>
      <c r="K107" s="190"/>
      <c r="L107" s="190"/>
      <c r="M107" s="190"/>
      <c r="N107" s="190"/>
      <c r="O107" s="190"/>
      <c r="P107" s="190"/>
      <c r="Q107" s="190"/>
      <c r="R107" s="190"/>
      <c r="S107" s="190"/>
      <c r="T107" s="190"/>
      <c r="U107" s="190"/>
      <c r="V107" s="190"/>
      <c r="W107" s="190"/>
      <c r="X107" s="190"/>
    </row>
    <row r="108" spans="1:24" ht="18" customHeight="1">
      <c r="A108" s="335"/>
      <c r="B108" s="190"/>
      <c r="C108" s="190"/>
      <c r="D108" s="190"/>
      <c r="E108" s="190"/>
      <c r="F108" s="190"/>
      <c r="G108" s="190"/>
      <c r="H108" s="190"/>
      <c r="I108" s="190"/>
      <c r="J108" s="190"/>
      <c r="K108" s="190"/>
      <c r="L108" s="190"/>
      <c r="M108" s="190"/>
      <c r="N108" s="190"/>
      <c r="O108" s="190"/>
      <c r="P108" s="190"/>
      <c r="Q108" s="190"/>
      <c r="R108" s="190"/>
      <c r="S108" s="190"/>
      <c r="T108" s="190"/>
      <c r="U108" s="190"/>
      <c r="V108" s="190"/>
      <c r="W108" s="190"/>
      <c r="X108" s="190"/>
    </row>
    <row r="109" spans="1:24" ht="18" customHeight="1">
      <c r="A109" s="335"/>
      <c r="B109" s="190"/>
      <c r="C109" s="190"/>
      <c r="D109" s="190"/>
      <c r="E109" s="190"/>
      <c r="F109" s="190"/>
      <c r="G109" s="190"/>
      <c r="H109" s="190"/>
      <c r="I109" s="190"/>
      <c r="J109" s="190"/>
      <c r="K109" s="190"/>
      <c r="L109" s="190"/>
      <c r="M109" s="190"/>
      <c r="N109" s="190"/>
      <c r="O109" s="190"/>
      <c r="P109" s="190"/>
      <c r="Q109" s="190"/>
      <c r="R109" s="190"/>
      <c r="S109" s="190"/>
      <c r="T109" s="190"/>
      <c r="U109" s="190"/>
      <c r="V109" s="190"/>
      <c r="W109" s="190"/>
      <c r="X109" s="190"/>
    </row>
    <row r="110" spans="1:24" ht="18" customHeight="1">
      <c r="A110" s="335"/>
      <c r="B110" s="190"/>
      <c r="C110" s="190"/>
      <c r="D110" s="190"/>
      <c r="E110" s="190"/>
      <c r="F110" s="190"/>
      <c r="G110" s="190"/>
      <c r="H110" s="190"/>
      <c r="I110" s="190"/>
      <c r="J110" s="190"/>
      <c r="K110" s="190"/>
      <c r="L110" s="190"/>
      <c r="M110" s="190"/>
      <c r="N110" s="190"/>
      <c r="O110" s="190"/>
      <c r="P110" s="190"/>
      <c r="Q110" s="190"/>
      <c r="R110" s="190"/>
      <c r="S110" s="190"/>
      <c r="T110" s="190"/>
      <c r="U110" s="190"/>
      <c r="V110" s="190"/>
      <c r="W110" s="190"/>
      <c r="X110" s="190"/>
    </row>
    <row r="111" spans="1:24" ht="18" customHeight="1">
      <c r="A111" s="335"/>
      <c r="B111" s="190"/>
      <c r="C111" s="190"/>
      <c r="D111" s="190"/>
      <c r="E111" s="190"/>
      <c r="F111" s="190"/>
      <c r="G111" s="190"/>
      <c r="H111" s="190"/>
      <c r="I111" s="190"/>
      <c r="J111" s="190"/>
      <c r="K111" s="190"/>
      <c r="L111" s="190"/>
      <c r="M111" s="190"/>
      <c r="N111" s="190"/>
      <c r="O111" s="190"/>
      <c r="P111" s="190"/>
      <c r="Q111" s="190"/>
      <c r="R111" s="190"/>
      <c r="S111" s="190"/>
      <c r="T111" s="190"/>
      <c r="U111" s="190"/>
      <c r="V111" s="190"/>
      <c r="W111" s="190"/>
      <c r="X111" s="190"/>
    </row>
    <row r="112" spans="1:24" ht="18" customHeight="1">
      <c r="A112" s="335"/>
      <c r="B112" s="190"/>
      <c r="C112" s="190"/>
      <c r="D112" s="190"/>
      <c r="E112" s="190"/>
      <c r="F112" s="190"/>
      <c r="G112" s="190"/>
      <c r="H112" s="190"/>
      <c r="I112" s="190"/>
      <c r="J112" s="190"/>
      <c r="K112" s="190"/>
      <c r="L112" s="190"/>
      <c r="M112" s="190"/>
      <c r="N112" s="190"/>
      <c r="O112" s="190"/>
      <c r="P112" s="190"/>
      <c r="Q112" s="190"/>
      <c r="R112" s="190"/>
      <c r="S112" s="190"/>
      <c r="T112" s="190"/>
      <c r="U112" s="190"/>
      <c r="V112" s="190"/>
      <c r="W112" s="190"/>
      <c r="X112" s="190"/>
    </row>
    <row r="113" spans="1:24" ht="18" customHeight="1">
      <c r="A113" s="335"/>
      <c r="B113" s="190"/>
      <c r="C113" s="190"/>
      <c r="D113" s="190"/>
      <c r="E113" s="190"/>
      <c r="F113" s="190"/>
      <c r="G113" s="190"/>
      <c r="H113" s="190"/>
      <c r="I113" s="190"/>
      <c r="J113" s="190"/>
      <c r="K113" s="190"/>
      <c r="L113" s="190"/>
      <c r="M113" s="190"/>
      <c r="N113" s="190"/>
      <c r="O113" s="190"/>
      <c r="P113" s="190"/>
      <c r="Q113" s="190"/>
      <c r="R113" s="190"/>
      <c r="S113" s="190"/>
      <c r="T113" s="190"/>
      <c r="U113" s="190"/>
      <c r="V113" s="190"/>
      <c r="W113" s="190"/>
      <c r="X113" s="190"/>
    </row>
    <row r="114" spans="1:24" ht="18" customHeight="1">
      <c r="A114" s="335"/>
      <c r="B114" s="190"/>
      <c r="C114" s="190"/>
      <c r="D114" s="190"/>
      <c r="E114" s="190"/>
      <c r="F114" s="190"/>
      <c r="G114" s="190"/>
      <c r="H114" s="190"/>
      <c r="I114" s="190"/>
      <c r="J114" s="190"/>
      <c r="K114" s="190"/>
      <c r="L114" s="190"/>
      <c r="M114" s="190"/>
      <c r="N114" s="190"/>
      <c r="O114" s="190"/>
      <c r="P114" s="190"/>
      <c r="Q114" s="190"/>
      <c r="R114" s="190"/>
      <c r="S114" s="190"/>
      <c r="T114" s="190"/>
      <c r="U114" s="190"/>
      <c r="V114" s="190"/>
      <c r="W114" s="190"/>
      <c r="X114" s="190"/>
    </row>
    <row r="115" spans="1:24" ht="18" customHeight="1">
      <c r="A115" s="335"/>
      <c r="B115" s="190"/>
      <c r="C115" s="190"/>
      <c r="D115" s="190"/>
      <c r="E115" s="190"/>
      <c r="F115" s="190"/>
      <c r="G115" s="190"/>
      <c r="H115" s="190"/>
      <c r="I115" s="190"/>
      <c r="J115" s="190"/>
      <c r="K115" s="190"/>
      <c r="L115" s="190"/>
      <c r="M115" s="190"/>
      <c r="N115" s="190"/>
      <c r="O115" s="190"/>
      <c r="P115" s="190"/>
      <c r="Q115" s="190"/>
      <c r="R115" s="190"/>
      <c r="S115" s="190"/>
      <c r="T115" s="190"/>
      <c r="U115" s="190"/>
      <c r="V115" s="190"/>
      <c r="W115" s="190"/>
      <c r="X115" s="190"/>
    </row>
    <row r="116" spans="1:24" ht="18" customHeight="1">
      <c r="A116" s="335"/>
      <c r="B116" s="190"/>
      <c r="C116" s="190"/>
      <c r="D116" s="190"/>
      <c r="E116" s="190"/>
      <c r="F116" s="190"/>
      <c r="G116" s="190"/>
      <c r="H116" s="190"/>
      <c r="I116" s="190"/>
      <c r="J116" s="190"/>
      <c r="K116" s="190"/>
      <c r="L116" s="190"/>
      <c r="M116" s="190"/>
      <c r="N116" s="190"/>
      <c r="O116" s="190"/>
      <c r="P116" s="190"/>
      <c r="Q116" s="190"/>
      <c r="R116" s="190"/>
      <c r="S116" s="190"/>
      <c r="T116" s="190"/>
      <c r="U116" s="190"/>
      <c r="V116" s="190"/>
      <c r="W116" s="190"/>
      <c r="X116" s="190"/>
    </row>
    <row r="117" spans="1:24" ht="18" customHeight="1">
      <c r="A117" s="335"/>
      <c r="B117" s="190"/>
      <c r="C117" s="190"/>
      <c r="D117" s="190"/>
      <c r="E117" s="190"/>
      <c r="F117" s="190"/>
      <c r="G117" s="190"/>
      <c r="H117" s="190"/>
      <c r="I117" s="190"/>
      <c r="J117" s="190"/>
      <c r="K117" s="190"/>
      <c r="L117" s="190"/>
      <c r="M117" s="190"/>
      <c r="N117" s="190"/>
      <c r="O117" s="190"/>
      <c r="P117" s="190"/>
      <c r="Q117" s="190"/>
      <c r="R117" s="190"/>
      <c r="S117" s="190"/>
      <c r="T117" s="190"/>
      <c r="U117" s="190"/>
      <c r="V117" s="190"/>
      <c r="W117" s="190"/>
      <c r="X117" s="190"/>
    </row>
    <row r="118" spans="1:24" ht="18" customHeight="1">
      <c r="A118" s="335"/>
      <c r="B118" s="190"/>
      <c r="C118" s="190"/>
      <c r="D118" s="190"/>
      <c r="E118" s="190"/>
      <c r="F118" s="190"/>
      <c r="G118" s="190"/>
      <c r="H118" s="190"/>
      <c r="I118" s="190"/>
      <c r="J118" s="190"/>
      <c r="K118" s="190"/>
      <c r="L118" s="190"/>
      <c r="M118" s="190"/>
      <c r="N118" s="190"/>
      <c r="O118" s="190"/>
      <c r="P118" s="190"/>
      <c r="Q118" s="190"/>
      <c r="R118" s="190"/>
      <c r="S118" s="190"/>
      <c r="T118" s="190"/>
      <c r="U118" s="190"/>
      <c r="V118" s="190"/>
      <c r="W118" s="190"/>
      <c r="X118" s="190"/>
    </row>
    <row r="119" spans="1:24" ht="18" customHeight="1">
      <c r="A119" s="335"/>
      <c r="B119" s="190"/>
      <c r="C119" s="190"/>
      <c r="D119" s="190"/>
      <c r="E119" s="190"/>
      <c r="F119" s="190"/>
      <c r="G119" s="190"/>
      <c r="H119" s="190"/>
      <c r="I119" s="190"/>
      <c r="J119" s="190"/>
      <c r="K119" s="190"/>
      <c r="L119" s="190"/>
      <c r="M119" s="190"/>
      <c r="N119" s="190"/>
      <c r="O119" s="190"/>
      <c r="P119" s="190"/>
      <c r="Q119" s="190"/>
      <c r="R119" s="190"/>
      <c r="S119" s="190"/>
      <c r="T119" s="190"/>
      <c r="U119" s="190"/>
      <c r="V119" s="190"/>
      <c r="W119" s="190"/>
      <c r="X119" s="190"/>
    </row>
    <row r="120" spans="1:24" ht="18" customHeight="1">
      <c r="A120" s="335"/>
      <c r="B120" s="190"/>
      <c r="C120" s="190"/>
      <c r="D120" s="190"/>
      <c r="E120" s="190"/>
      <c r="F120" s="190"/>
      <c r="G120" s="190"/>
      <c r="H120" s="190"/>
      <c r="I120" s="190"/>
      <c r="J120" s="190"/>
      <c r="K120" s="190"/>
      <c r="L120" s="190"/>
      <c r="M120" s="190"/>
      <c r="N120" s="190"/>
      <c r="O120" s="190"/>
      <c r="P120" s="190"/>
      <c r="Q120" s="190"/>
      <c r="R120" s="190"/>
      <c r="S120" s="190"/>
      <c r="T120" s="190"/>
      <c r="U120" s="190"/>
      <c r="V120" s="190"/>
      <c r="W120" s="190"/>
      <c r="X120" s="190"/>
    </row>
    <row r="121" spans="1:24" ht="18" customHeight="1">
      <c r="A121" s="335"/>
      <c r="B121" s="190"/>
      <c r="C121" s="190"/>
      <c r="D121" s="190"/>
      <c r="E121" s="190"/>
      <c r="F121" s="190"/>
      <c r="G121" s="190"/>
      <c r="H121" s="190"/>
      <c r="I121" s="190"/>
      <c r="J121" s="190"/>
      <c r="K121" s="190"/>
      <c r="L121" s="190"/>
      <c r="M121" s="190"/>
      <c r="N121" s="190"/>
      <c r="O121" s="190"/>
      <c r="P121" s="190"/>
      <c r="Q121" s="190"/>
      <c r="R121" s="190"/>
      <c r="S121" s="190"/>
      <c r="T121" s="190"/>
      <c r="U121" s="190"/>
      <c r="V121" s="190"/>
      <c r="W121" s="190"/>
      <c r="X121" s="190"/>
    </row>
    <row r="122" spans="1:24" ht="18" customHeight="1">
      <c r="A122" s="335"/>
      <c r="B122" s="190"/>
      <c r="C122" s="190"/>
      <c r="D122" s="190"/>
      <c r="E122" s="190"/>
      <c r="F122" s="190"/>
      <c r="G122" s="190"/>
      <c r="H122" s="190"/>
      <c r="I122" s="190"/>
      <c r="J122" s="190"/>
      <c r="K122" s="190"/>
      <c r="L122" s="190"/>
      <c r="M122" s="190"/>
      <c r="N122" s="190"/>
      <c r="O122" s="190"/>
      <c r="P122" s="190"/>
      <c r="Q122" s="190"/>
      <c r="R122" s="190"/>
      <c r="S122" s="190"/>
      <c r="T122" s="190"/>
      <c r="U122" s="190"/>
      <c r="V122" s="190"/>
      <c r="W122" s="190"/>
      <c r="X122" s="190"/>
    </row>
    <row r="123" spans="1:24" ht="18" customHeight="1">
      <c r="A123" s="335"/>
      <c r="B123" s="190"/>
      <c r="C123" s="190"/>
      <c r="D123" s="190"/>
      <c r="E123" s="190"/>
      <c r="F123" s="190"/>
      <c r="G123" s="190"/>
      <c r="H123" s="190"/>
      <c r="I123" s="190"/>
      <c r="J123" s="190"/>
      <c r="K123" s="190"/>
      <c r="L123" s="190"/>
      <c r="M123" s="190"/>
      <c r="N123" s="190"/>
      <c r="O123" s="190"/>
      <c r="P123" s="190"/>
      <c r="Q123" s="190"/>
      <c r="R123" s="190"/>
      <c r="S123" s="190"/>
      <c r="T123" s="190"/>
      <c r="U123" s="190"/>
      <c r="V123" s="190"/>
      <c r="W123" s="190"/>
      <c r="X123" s="190"/>
    </row>
    <row r="124" spans="1:24" ht="18" customHeight="1">
      <c r="A124" s="335"/>
      <c r="B124" s="190"/>
      <c r="C124" s="190"/>
      <c r="D124" s="190"/>
      <c r="E124" s="190"/>
      <c r="F124" s="190"/>
      <c r="G124" s="190"/>
      <c r="H124" s="190"/>
      <c r="I124" s="190"/>
      <c r="J124" s="190"/>
      <c r="K124" s="190"/>
      <c r="L124" s="190"/>
      <c r="M124" s="190"/>
      <c r="N124" s="190"/>
      <c r="O124" s="190"/>
      <c r="P124" s="190"/>
      <c r="Q124" s="190"/>
      <c r="R124" s="190"/>
      <c r="S124" s="190"/>
      <c r="T124" s="190"/>
      <c r="U124" s="190"/>
      <c r="V124" s="190"/>
      <c r="W124" s="190"/>
      <c r="X124" s="190"/>
    </row>
    <row r="125" spans="1:24" ht="18" customHeight="1">
      <c r="A125" s="335"/>
      <c r="B125" s="190"/>
      <c r="C125" s="190"/>
      <c r="D125" s="190"/>
      <c r="E125" s="190"/>
      <c r="F125" s="190"/>
      <c r="G125" s="190"/>
      <c r="H125" s="190"/>
      <c r="I125" s="190"/>
      <c r="J125" s="190"/>
      <c r="K125" s="190"/>
      <c r="L125" s="190"/>
      <c r="M125" s="190"/>
      <c r="N125" s="190"/>
      <c r="O125" s="190"/>
      <c r="P125" s="190"/>
      <c r="Q125" s="190"/>
      <c r="R125" s="190"/>
      <c r="S125" s="190"/>
      <c r="T125" s="190"/>
      <c r="U125" s="190"/>
      <c r="V125" s="190"/>
      <c r="W125" s="190"/>
      <c r="X125" s="190"/>
    </row>
    <row r="126" spans="1:24" ht="18" customHeight="1">
      <c r="A126" s="335"/>
      <c r="B126" s="190"/>
      <c r="C126" s="190"/>
      <c r="D126" s="190"/>
      <c r="E126" s="190"/>
      <c r="F126" s="190"/>
      <c r="G126" s="190"/>
      <c r="H126" s="190"/>
      <c r="I126" s="190"/>
      <c r="J126" s="190"/>
      <c r="K126" s="190"/>
      <c r="L126" s="190"/>
      <c r="M126" s="190"/>
      <c r="N126" s="190"/>
      <c r="O126" s="190"/>
      <c r="P126" s="190"/>
      <c r="Q126" s="190"/>
      <c r="R126" s="190"/>
      <c r="S126" s="190"/>
      <c r="T126" s="190"/>
      <c r="U126" s="190"/>
      <c r="V126" s="190"/>
      <c r="W126" s="190"/>
      <c r="X126" s="190"/>
    </row>
    <row r="127" spans="1:24" ht="18" customHeight="1">
      <c r="A127" s="335"/>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row>
    <row r="128" spans="1:24" ht="18" customHeight="1">
      <c r="A128" s="335"/>
      <c r="B128" s="190"/>
      <c r="C128" s="190"/>
      <c r="D128" s="190"/>
      <c r="E128" s="190"/>
      <c r="F128" s="190"/>
      <c r="G128" s="190"/>
      <c r="H128" s="190"/>
      <c r="I128" s="190"/>
      <c r="J128" s="190"/>
      <c r="K128" s="190"/>
      <c r="L128" s="190"/>
      <c r="M128" s="190"/>
      <c r="N128" s="190"/>
      <c r="O128" s="190"/>
      <c r="P128" s="190"/>
      <c r="Q128" s="190"/>
      <c r="R128" s="190"/>
      <c r="S128" s="190"/>
      <c r="T128" s="190"/>
      <c r="U128" s="190"/>
      <c r="V128" s="190"/>
      <c r="W128" s="190"/>
      <c r="X128" s="190"/>
    </row>
    <row r="129" spans="1:24" ht="18" customHeight="1">
      <c r="A129" s="335"/>
      <c r="B129" s="190"/>
      <c r="C129" s="190"/>
      <c r="D129" s="190"/>
      <c r="E129" s="190"/>
      <c r="F129" s="190"/>
      <c r="G129" s="190"/>
      <c r="H129" s="190"/>
      <c r="I129" s="190"/>
      <c r="J129" s="190"/>
      <c r="K129" s="190"/>
      <c r="L129" s="190"/>
      <c r="M129" s="190"/>
      <c r="N129" s="190"/>
      <c r="O129" s="190"/>
      <c r="P129" s="190"/>
      <c r="Q129" s="190"/>
      <c r="R129" s="190"/>
      <c r="S129" s="190"/>
      <c r="T129" s="190"/>
      <c r="U129" s="190"/>
      <c r="V129" s="190"/>
      <c r="W129" s="190"/>
      <c r="X129" s="190"/>
    </row>
    <row r="130" spans="1:24" ht="18" customHeight="1">
      <c r="A130" s="335"/>
      <c r="B130" s="190"/>
      <c r="C130" s="190"/>
      <c r="D130" s="190"/>
      <c r="E130" s="190"/>
      <c r="F130" s="190"/>
      <c r="G130" s="190"/>
      <c r="H130" s="190"/>
      <c r="I130" s="190"/>
      <c r="J130" s="190"/>
      <c r="K130" s="190"/>
      <c r="L130" s="190"/>
      <c r="M130" s="190"/>
      <c r="N130" s="190"/>
      <c r="O130" s="190"/>
      <c r="P130" s="190"/>
      <c r="Q130" s="190"/>
      <c r="R130" s="190"/>
      <c r="S130" s="190"/>
      <c r="T130" s="190"/>
      <c r="U130" s="190"/>
      <c r="V130" s="190"/>
      <c r="W130" s="190"/>
      <c r="X130" s="190"/>
    </row>
    <row r="131" spans="1:24" ht="18" customHeight="1">
      <c r="A131" s="335"/>
      <c r="B131" s="190"/>
      <c r="C131" s="190"/>
      <c r="D131" s="190"/>
      <c r="E131" s="190"/>
      <c r="F131" s="190"/>
      <c r="G131" s="190"/>
      <c r="H131" s="190"/>
      <c r="I131" s="190"/>
      <c r="J131" s="190"/>
      <c r="K131" s="190"/>
      <c r="L131" s="190"/>
      <c r="M131" s="190"/>
      <c r="N131" s="190"/>
      <c r="O131" s="190"/>
      <c r="P131" s="190"/>
      <c r="Q131" s="190"/>
      <c r="R131" s="190"/>
      <c r="S131" s="190"/>
      <c r="T131" s="190"/>
      <c r="U131" s="190"/>
      <c r="V131" s="190"/>
      <c r="W131" s="190"/>
      <c r="X131" s="190"/>
    </row>
    <row r="132" spans="1:24" ht="18" customHeight="1">
      <c r="A132" s="335"/>
      <c r="B132" s="190"/>
      <c r="C132" s="190"/>
      <c r="D132" s="190"/>
      <c r="E132" s="190"/>
      <c r="F132" s="190"/>
      <c r="G132" s="190"/>
      <c r="H132" s="190"/>
      <c r="I132" s="190"/>
      <c r="J132" s="190"/>
      <c r="K132" s="190"/>
      <c r="L132" s="190"/>
      <c r="M132" s="190"/>
      <c r="N132" s="190"/>
      <c r="O132" s="190"/>
      <c r="P132" s="190"/>
      <c r="Q132" s="190"/>
      <c r="R132" s="190"/>
      <c r="S132" s="190"/>
      <c r="T132" s="190"/>
      <c r="U132" s="190"/>
      <c r="V132" s="190"/>
      <c r="W132" s="190"/>
      <c r="X132" s="190"/>
    </row>
    <row r="133" spans="1:24" ht="18" customHeight="1">
      <c r="A133" s="335"/>
      <c r="B133" s="190"/>
      <c r="C133" s="190"/>
      <c r="D133" s="190"/>
      <c r="E133" s="190"/>
      <c r="F133" s="190"/>
      <c r="G133" s="190"/>
      <c r="H133" s="190"/>
      <c r="I133" s="190"/>
      <c r="J133" s="190"/>
      <c r="K133" s="190"/>
      <c r="L133" s="190"/>
      <c r="M133" s="190"/>
      <c r="N133" s="190"/>
      <c r="O133" s="190"/>
      <c r="P133" s="190"/>
      <c r="Q133" s="190"/>
      <c r="R133" s="190"/>
      <c r="S133" s="190"/>
      <c r="T133" s="190"/>
      <c r="U133" s="190"/>
      <c r="V133" s="190"/>
      <c r="W133" s="190"/>
      <c r="X133" s="190"/>
    </row>
    <row r="134" spans="1:24" ht="18" customHeight="1">
      <c r="A134" s="335"/>
      <c r="B134" s="190"/>
      <c r="C134" s="190"/>
      <c r="D134" s="190"/>
      <c r="E134" s="190"/>
      <c r="F134" s="190"/>
      <c r="G134" s="190"/>
      <c r="H134" s="190"/>
      <c r="I134" s="190"/>
      <c r="J134" s="190"/>
      <c r="K134" s="190"/>
      <c r="L134" s="190"/>
      <c r="M134" s="190"/>
      <c r="N134" s="190"/>
      <c r="O134" s="190"/>
      <c r="P134" s="190"/>
      <c r="Q134" s="190"/>
      <c r="R134" s="190"/>
      <c r="S134" s="190"/>
      <c r="T134" s="190"/>
      <c r="U134" s="190"/>
      <c r="V134" s="190"/>
      <c r="W134" s="190"/>
      <c r="X134" s="190"/>
    </row>
    <row r="135" spans="1:24" ht="18" customHeight="1">
      <c r="A135" s="335"/>
      <c r="B135" s="190"/>
      <c r="C135" s="190"/>
      <c r="D135" s="190"/>
      <c r="E135" s="190"/>
      <c r="F135" s="190"/>
      <c r="G135" s="190"/>
      <c r="H135" s="190"/>
      <c r="I135" s="190"/>
      <c r="J135" s="190"/>
      <c r="K135" s="190"/>
      <c r="L135" s="190"/>
      <c r="M135" s="190"/>
      <c r="N135" s="190"/>
      <c r="O135" s="190"/>
      <c r="P135" s="190"/>
      <c r="Q135" s="190"/>
      <c r="R135" s="190"/>
      <c r="S135" s="190"/>
      <c r="T135" s="190"/>
      <c r="U135" s="190"/>
      <c r="V135" s="190"/>
      <c r="W135" s="190"/>
      <c r="X135" s="190"/>
    </row>
    <row r="136" spans="1:24" ht="18" customHeight="1">
      <c r="A136" s="335"/>
      <c r="B136" s="190"/>
      <c r="C136" s="190"/>
      <c r="D136" s="190"/>
      <c r="E136" s="190"/>
      <c r="F136" s="190"/>
      <c r="G136" s="190"/>
      <c r="H136" s="190"/>
      <c r="I136" s="190"/>
      <c r="J136" s="190"/>
      <c r="K136" s="190"/>
      <c r="L136" s="190"/>
      <c r="M136" s="190"/>
      <c r="N136" s="190"/>
      <c r="O136" s="190"/>
      <c r="P136" s="190"/>
      <c r="Q136" s="190"/>
      <c r="R136" s="190"/>
      <c r="S136" s="190"/>
      <c r="T136" s="190"/>
      <c r="U136" s="190"/>
      <c r="V136" s="190"/>
      <c r="W136" s="190"/>
      <c r="X136" s="190"/>
    </row>
    <row r="137" spans="1:24" ht="18" customHeight="1">
      <c r="A137" s="335"/>
      <c r="B137" s="190"/>
      <c r="C137" s="190"/>
      <c r="D137" s="190"/>
      <c r="E137" s="190"/>
      <c r="F137" s="190"/>
      <c r="G137" s="190"/>
      <c r="H137" s="190"/>
      <c r="I137" s="190"/>
      <c r="J137" s="190"/>
      <c r="K137" s="190"/>
      <c r="L137" s="190"/>
      <c r="M137" s="190"/>
      <c r="N137" s="190"/>
      <c r="O137" s="190"/>
      <c r="P137" s="190"/>
      <c r="Q137" s="190"/>
      <c r="R137" s="190"/>
      <c r="S137" s="190"/>
      <c r="T137" s="190"/>
      <c r="U137" s="190"/>
      <c r="V137" s="190"/>
      <c r="W137" s="190"/>
      <c r="X137" s="190"/>
    </row>
    <row r="138" spans="1:24" ht="18" customHeight="1">
      <c r="A138" s="335"/>
      <c r="B138" s="190"/>
      <c r="C138" s="190"/>
      <c r="D138" s="190"/>
      <c r="E138" s="190"/>
      <c r="F138" s="190"/>
      <c r="G138" s="190"/>
      <c r="H138" s="190"/>
      <c r="I138" s="190"/>
      <c r="J138" s="190"/>
      <c r="K138" s="190"/>
      <c r="L138" s="190"/>
      <c r="M138" s="190"/>
      <c r="N138" s="190"/>
      <c r="O138" s="190"/>
      <c r="P138" s="190"/>
      <c r="Q138" s="190"/>
      <c r="R138" s="190"/>
      <c r="S138" s="190"/>
      <c r="T138" s="190"/>
      <c r="U138" s="190"/>
      <c r="V138" s="190"/>
      <c r="W138" s="190"/>
      <c r="X138" s="190"/>
    </row>
    <row r="139" spans="1:24" ht="18" customHeight="1">
      <c r="A139" s="335"/>
      <c r="B139" s="190"/>
      <c r="C139" s="190"/>
      <c r="D139" s="190"/>
      <c r="E139" s="190"/>
      <c r="F139" s="190"/>
      <c r="G139" s="190"/>
      <c r="H139" s="190"/>
      <c r="I139" s="190"/>
      <c r="J139" s="190"/>
      <c r="K139" s="190"/>
      <c r="L139" s="190"/>
      <c r="M139" s="190"/>
      <c r="N139" s="190"/>
      <c r="O139" s="190"/>
      <c r="P139" s="190"/>
      <c r="Q139" s="190"/>
      <c r="R139" s="190"/>
      <c r="S139" s="190"/>
      <c r="T139" s="190"/>
      <c r="U139" s="190"/>
      <c r="V139" s="190"/>
      <c r="W139" s="190"/>
      <c r="X139" s="190"/>
    </row>
    <row r="140" spans="1:24" ht="18" customHeight="1">
      <c r="A140" s="335"/>
      <c r="B140" s="190"/>
      <c r="C140" s="190"/>
      <c r="D140" s="190"/>
      <c r="E140" s="190"/>
      <c r="F140" s="190"/>
      <c r="G140" s="190"/>
      <c r="H140" s="190"/>
      <c r="I140" s="190"/>
      <c r="J140" s="190"/>
      <c r="K140" s="190"/>
      <c r="L140" s="190"/>
      <c r="M140" s="190"/>
      <c r="N140" s="190"/>
      <c r="O140" s="190"/>
      <c r="P140" s="190"/>
      <c r="Q140" s="190"/>
      <c r="R140" s="190"/>
      <c r="S140" s="190"/>
      <c r="T140" s="190"/>
      <c r="U140" s="190"/>
      <c r="V140" s="190"/>
      <c r="W140" s="190"/>
      <c r="X140" s="190"/>
    </row>
    <row r="141" spans="1:24" ht="18" customHeight="1">
      <c r="A141" s="335"/>
      <c r="B141" s="190"/>
      <c r="C141" s="190"/>
      <c r="D141" s="190"/>
      <c r="E141" s="190"/>
      <c r="F141" s="190"/>
      <c r="G141" s="190"/>
      <c r="H141" s="190"/>
      <c r="I141" s="190"/>
      <c r="J141" s="190"/>
      <c r="K141" s="190"/>
      <c r="L141" s="190"/>
      <c r="M141" s="190"/>
      <c r="N141" s="190"/>
      <c r="O141" s="190"/>
      <c r="P141" s="190"/>
      <c r="Q141" s="190"/>
      <c r="R141" s="190"/>
      <c r="S141" s="190"/>
      <c r="T141" s="190"/>
      <c r="U141" s="190"/>
      <c r="V141" s="190"/>
      <c r="W141" s="190"/>
      <c r="X141" s="190"/>
    </row>
    <row r="142" spans="1:24" ht="18" customHeight="1">
      <c r="A142" s="335"/>
      <c r="B142" s="190"/>
      <c r="C142" s="190"/>
      <c r="D142" s="190"/>
      <c r="E142" s="190"/>
      <c r="F142" s="190"/>
      <c r="G142" s="190"/>
      <c r="H142" s="190"/>
      <c r="I142" s="190"/>
      <c r="J142" s="190"/>
      <c r="K142" s="190"/>
      <c r="L142" s="190"/>
      <c r="M142" s="190"/>
      <c r="N142" s="190"/>
      <c r="O142" s="190"/>
      <c r="P142" s="190"/>
      <c r="Q142" s="190"/>
      <c r="R142" s="190"/>
      <c r="S142" s="190"/>
      <c r="T142" s="190"/>
      <c r="U142" s="190"/>
      <c r="V142" s="190"/>
      <c r="W142" s="190"/>
      <c r="X142" s="190"/>
    </row>
    <row r="143" spans="1:24" ht="18" customHeight="1">
      <c r="A143" s="335"/>
      <c r="B143" s="190"/>
      <c r="C143" s="190"/>
      <c r="D143" s="190"/>
      <c r="E143" s="190"/>
      <c r="F143" s="190"/>
      <c r="G143" s="190"/>
      <c r="H143" s="190"/>
      <c r="I143" s="190"/>
      <c r="J143" s="190"/>
      <c r="K143" s="190"/>
      <c r="L143" s="190"/>
      <c r="M143" s="190"/>
      <c r="N143" s="190"/>
      <c r="O143" s="190"/>
      <c r="P143" s="190"/>
      <c r="Q143" s="190"/>
      <c r="R143" s="190"/>
      <c r="S143" s="190"/>
      <c r="T143" s="190"/>
      <c r="U143" s="190"/>
      <c r="V143" s="190"/>
      <c r="W143" s="190"/>
      <c r="X143" s="190"/>
    </row>
    <row r="144" spans="1:24" ht="18" customHeight="1">
      <c r="A144" s="335"/>
      <c r="B144" s="190"/>
      <c r="C144" s="190"/>
      <c r="D144" s="190"/>
      <c r="E144" s="190"/>
      <c r="F144" s="190"/>
      <c r="G144" s="190"/>
      <c r="H144" s="190"/>
      <c r="I144" s="190"/>
      <c r="J144" s="190"/>
      <c r="K144" s="190"/>
      <c r="L144" s="190"/>
      <c r="M144" s="190"/>
      <c r="N144" s="190"/>
      <c r="O144" s="190"/>
      <c r="P144" s="190"/>
      <c r="Q144" s="190"/>
      <c r="R144" s="190"/>
      <c r="S144" s="190"/>
      <c r="T144" s="190"/>
      <c r="U144" s="190"/>
      <c r="V144" s="190"/>
      <c r="W144" s="190"/>
      <c r="X144" s="190"/>
    </row>
    <row r="145" spans="1:24" ht="18" customHeight="1">
      <c r="A145" s="335"/>
      <c r="B145" s="190"/>
      <c r="C145" s="190"/>
      <c r="D145" s="190"/>
      <c r="E145" s="190"/>
      <c r="F145" s="190"/>
      <c r="G145" s="190"/>
      <c r="H145" s="190"/>
      <c r="I145" s="190"/>
      <c r="J145" s="190"/>
      <c r="K145" s="190"/>
      <c r="L145" s="190"/>
      <c r="M145" s="190"/>
      <c r="N145" s="190"/>
      <c r="O145" s="190"/>
      <c r="P145" s="190"/>
      <c r="Q145" s="190"/>
      <c r="R145" s="190"/>
      <c r="S145" s="190"/>
      <c r="T145" s="190"/>
      <c r="U145" s="190"/>
      <c r="V145" s="190"/>
      <c r="W145" s="190"/>
      <c r="X145" s="190"/>
    </row>
    <row r="146" spans="1:24" ht="18" customHeight="1">
      <c r="A146" s="335"/>
      <c r="B146" s="190"/>
      <c r="C146" s="190"/>
      <c r="D146" s="190"/>
      <c r="E146" s="190"/>
      <c r="F146" s="190"/>
      <c r="G146" s="190"/>
      <c r="H146" s="190"/>
      <c r="I146" s="190"/>
      <c r="J146" s="190"/>
      <c r="K146" s="190"/>
      <c r="L146" s="190"/>
      <c r="M146" s="190"/>
      <c r="N146" s="190"/>
      <c r="O146" s="190"/>
      <c r="P146" s="190"/>
      <c r="Q146" s="190"/>
      <c r="R146" s="190"/>
      <c r="S146" s="190"/>
      <c r="T146" s="190"/>
      <c r="U146" s="190"/>
      <c r="V146" s="190"/>
      <c r="W146" s="190"/>
      <c r="X146" s="190"/>
    </row>
    <row r="147" spans="1:24" ht="18" customHeight="1">
      <c r="A147" s="335"/>
      <c r="B147" s="190"/>
      <c r="C147" s="190"/>
      <c r="D147" s="190"/>
      <c r="E147" s="190"/>
      <c r="F147" s="190"/>
      <c r="G147" s="190"/>
      <c r="H147" s="190"/>
      <c r="I147" s="190"/>
      <c r="J147" s="190"/>
      <c r="K147" s="190"/>
      <c r="L147" s="190"/>
      <c r="M147" s="190"/>
      <c r="N147" s="190"/>
      <c r="O147" s="190"/>
      <c r="P147" s="190"/>
      <c r="Q147" s="190"/>
      <c r="R147" s="190"/>
      <c r="S147" s="190"/>
      <c r="T147" s="190"/>
      <c r="U147" s="190"/>
      <c r="V147" s="190"/>
      <c r="W147" s="190"/>
      <c r="X147" s="190"/>
    </row>
    <row r="148" spans="1:24" ht="18" customHeight="1">
      <c r="A148" s="335"/>
      <c r="B148" s="190"/>
      <c r="C148" s="190"/>
      <c r="D148" s="190"/>
      <c r="E148" s="190"/>
      <c r="F148" s="190"/>
      <c r="G148" s="190"/>
      <c r="H148" s="190"/>
      <c r="I148" s="190"/>
      <c r="J148" s="190"/>
      <c r="K148" s="190"/>
      <c r="L148" s="190"/>
      <c r="M148" s="190"/>
      <c r="N148" s="190"/>
      <c r="O148" s="190"/>
      <c r="P148" s="190"/>
      <c r="Q148" s="190"/>
      <c r="R148" s="190"/>
      <c r="S148" s="190"/>
      <c r="T148" s="190"/>
      <c r="U148" s="190"/>
      <c r="V148" s="190"/>
      <c r="W148" s="190"/>
      <c r="X148" s="190"/>
    </row>
    <row r="149" spans="1:24" ht="18" customHeight="1">
      <c r="A149" s="335"/>
      <c r="B149" s="190"/>
      <c r="C149" s="190"/>
      <c r="D149" s="190"/>
      <c r="E149" s="190"/>
      <c r="F149" s="190"/>
      <c r="G149" s="190"/>
      <c r="H149" s="190"/>
      <c r="I149" s="190"/>
      <c r="J149" s="190"/>
      <c r="K149" s="190"/>
      <c r="L149" s="190"/>
      <c r="M149" s="190"/>
      <c r="N149" s="190"/>
      <c r="O149" s="190"/>
      <c r="P149" s="190"/>
      <c r="Q149" s="190"/>
      <c r="R149" s="190"/>
      <c r="S149" s="190"/>
      <c r="T149" s="190"/>
      <c r="U149" s="190"/>
      <c r="V149" s="190"/>
      <c r="W149" s="190"/>
      <c r="X149" s="190"/>
    </row>
    <row r="150" spans="1:24" ht="18" customHeight="1">
      <c r="A150" s="335"/>
      <c r="B150" s="190"/>
      <c r="C150" s="190"/>
      <c r="D150" s="190"/>
      <c r="E150" s="190"/>
      <c r="F150" s="190"/>
      <c r="G150" s="190"/>
      <c r="H150" s="190"/>
      <c r="I150" s="190"/>
      <c r="J150" s="190"/>
      <c r="K150" s="190"/>
      <c r="L150" s="190"/>
      <c r="M150" s="190"/>
      <c r="N150" s="190"/>
      <c r="O150" s="190"/>
      <c r="P150" s="190"/>
      <c r="Q150" s="190"/>
      <c r="R150" s="190"/>
      <c r="S150" s="190"/>
      <c r="T150" s="190"/>
      <c r="U150" s="190"/>
      <c r="V150" s="190"/>
      <c r="W150" s="190"/>
      <c r="X150" s="190"/>
    </row>
    <row r="151" spans="1:24" ht="18" customHeight="1">
      <c r="A151" s="335"/>
      <c r="B151" s="190"/>
      <c r="C151" s="190"/>
      <c r="D151" s="190"/>
      <c r="E151" s="190"/>
      <c r="F151" s="190"/>
      <c r="G151" s="190"/>
      <c r="H151" s="190"/>
      <c r="I151" s="190"/>
      <c r="J151" s="190"/>
      <c r="K151" s="190"/>
      <c r="L151" s="190"/>
      <c r="M151" s="190"/>
      <c r="N151" s="190"/>
      <c r="O151" s="190"/>
      <c r="P151" s="190"/>
      <c r="Q151" s="190"/>
      <c r="R151" s="190"/>
      <c r="S151" s="190"/>
      <c r="T151" s="190"/>
      <c r="U151" s="190"/>
      <c r="V151" s="190"/>
      <c r="W151" s="190"/>
      <c r="X151" s="190"/>
    </row>
    <row r="152" spans="1:24" ht="18" customHeight="1">
      <c r="A152" s="335"/>
      <c r="B152" s="190"/>
      <c r="C152" s="190"/>
      <c r="D152" s="190"/>
      <c r="E152" s="190"/>
      <c r="F152" s="190"/>
      <c r="G152" s="190"/>
      <c r="H152" s="190"/>
      <c r="I152" s="190"/>
      <c r="J152" s="190"/>
      <c r="K152" s="190"/>
      <c r="L152" s="190"/>
      <c r="M152" s="190"/>
      <c r="N152" s="190"/>
      <c r="O152" s="190"/>
      <c r="P152" s="190"/>
      <c r="Q152" s="190"/>
      <c r="R152" s="190"/>
      <c r="S152" s="190"/>
      <c r="T152" s="190"/>
      <c r="U152" s="190"/>
      <c r="V152" s="190"/>
      <c r="W152" s="190"/>
      <c r="X152" s="190"/>
    </row>
    <row r="153" spans="1:24" ht="18" customHeight="1">
      <c r="A153" s="335"/>
      <c r="B153" s="190"/>
      <c r="C153" s="190"/>
      <c r="D153" s="190"/>
      <c r="E153" s="190"/>
      <c r="F153" s="190"/>
      <c r="G153" s="190"/>
      <c r="H153" s="190"/>
      <c r="I153" s="190"/>
      <c r="J153" s="190"/>
      <c r="K153" s="190"/>
      <c r="L153" s="190"/>
      <c r="M153" s="190"/>
      <c r="N153" s="190"/>
      <c r="O153" s="190"/>
      <c r="P153" s="190"/>
      <c r="Q153" s="190"/>
      <c r="R153" s="190"/>
      <c r="S153" s="190"/>
      <c r="T153" s="190"/>
      <c r="U153" s="190"/>
      <c r="V153" s="190"/>
      <c r="W153" s="190"/>
      <c r="X153" s="190"/>
    </row>
    <row r="154" spans="1:24" ht="18" customHeight="1">
      <c r="A154" s="335"/>
      <c r="B154" s="190"/>
      <c r="C154" s="190"/>
      <c r="D154" s="190"/>
      <c r="E154" s="190"/>
      <c r="F154" s="190"/>
      <c r="G154" s="190"/>
      <c r="H154" s="190"/>
      <c r="I154" s="190"/>
      <c r="J154" s="190"/>
      <c r="K154" s="190"/>
      <c r="L154" s="190"/>
      <c r="M154" s="190"/>
      <c r="N154" s="190"/>
      <c r="O154" s="190"/>
      <c r="P154" s="190"/>
      <c r="Q154" s="190"/>
      <c r="R154" s="190"/>
      <c r="S154" s="190"/>
      <c r="T154" s="190"/>
      <c r="U154" s="190"/>
      <c r="V154" s="190"/>
      <c r="W154" s="190"/>
      <c r="X154" s="190"/>
    </row>
    <row r="155" spans="1:24" ht="18" customHeight="1">
      <c r="A155" s="335"/>
      <c r="B155" s="190"/>
      <c r="C155" s="190"/>
      <c r="D155" s="190"/>
      <c r="E155" s="190"/>
      <c r="F155" s="190"/>
      <c r="G155" s="190"/>
      <c r="H155" s="190"/>
      <c r="I155" s="190"/>
      <c r="J155" s="190"/>
      <c r="K155" s="190"/>
      <c r="L155" s="190"/>
      <c r="M155" s="190"/>
      <c r="N155" s="190"/>
      <c r="O155" s="190"/>
      <c r="P155" s="190"/>
      <c r="Q155" s="190"/>
      <c r="R155" s="190"/>
      <c r="S155" s="190"/>
      <c r="T155" s="190"/>
      <c r="U155" s="190"/>
      <c r="V155" s="190"/>
      <c r="W155" s="190"/>
      <c r="X155" s="190"/>
    </row>
    <row r="156" spans="1:24" ht="18" customHeight="1">
      <c r="A156" s="335"/>
      <c r="B156" s="190"/>
      <c r="C156" s="190"/>
      <c r="D156" s="190"/>
      <c r="E156" s="190"/>
      <c r="F156" s="190"/>
      <c r="G156" s="190"/>
      <c r="H156" s="190"/>
      <c r="I156" s="190"/>
      <c r="J156" s="190"/>
      <c r="K156" s="190"/>
      <c r="L156" s="190"/>
      <c r="M156" s="190"/>
      <c r="N156" s="190"/>
      <c r="O156" s="190"/>
      <c r="P156" s="190"/>
      <c r="Q156" s="190"/>
      <c r="R156" s="190"/>
      <c r="S156" s="190"/>
      <c r="T156" s="190"/>
      <c r="U156" s="190"/>
      <c r="V156" s="190"/>
      <c r="W156" s="190"/>
      <c r="X156" s="190"/>
    </row>
    <row r="157" spans="1:24" ht="18" customHeight="1">
      <c r="A157" s="335"/>
      <c r="B157" s="190"/>
      <c r="C157" s="190"/>
      <c r="D157" s="190"/>
      <c r="E157" s="190"/>
      <c r="F157" s="190"/>
      <c r="G157" s="190"/>
      <c r="H157" s="190"/>
      <c r="I157" s="190"/>
      <c r="J157" s="190"/>
      <c r="K157" s="190"/>
      <c r="L157" s="190"/>
      <c r="M157" s="190"/>
      <c r="N157" s="190"/>
      <c r="O157" s="190"/>
      <c r="P157" s="190"/>
      <c r="Q157" s="190"/>
      <c r="R157" s="190"/>
      <c r="S157" s="190"/>
      <c r="T157" s="190"/>
      <c r="U157" s="190"/>
      <c r="V157" s="190"/>
      <c r="W157" s="190"/>
      <c r="X157" s="190"/>
    </row>
    <row r="158" spans="1:24" ht="18" customHeight="1">
      <c r="A158" s="335"/>
      <c r="B158" s="190"/>
      <c r="C158" s="190"/>
      <c r="D158" s="190"/>
      <c r="E158" s="190"/>
      <c r="F158" s="190"/>
      <c r="G158" s="190"/>
      <c r="H158" s="190"/>
      <c r="I158" s="190"/>
      <c r="J158" s="190"/>
      <c r="K158" s="190"/>
      <c r="L158" s="190"/>
      <c r="M158" s="190"/>
      <c r="N158" s="190"/>
      <c r="O158" s="190"/>
      <c r="P158" s="190"/>
      <c r="Q158" s="190"/>
      <c r="R158" s="190"/>
      <c r="S158" s="190"/>
      <c r="T158" s="190"/>
      <c r="U158" s="190"/>
      <c r="V158" s="190"/>
      <c r="W158" s="190"/>
      <c r="X158" s="190"/>
    </row>
    <row r="159" spans="1:24" ht="18" customHeight="1">
      <c r="A159" s="335"/>
      <c r="B159" s="190"/>
      <c r="C159" s="190"/>
      <c r="D159" s="190"/>
      <c r="E159" s="190"/>
      <c r="F159" s="190"/>
      <c r="G159" s="190"/>
      <c r="H159" s="190"/>
      <c r="I159" s="190"/>
      <c r="J159" s="190"/>
      <c r="K159" s="190"/>
      <c r="L159" s="190"/>
      <c r="M159" s="190"/>
      <c r="N159" s="190"/>
      <c r="O159" s="190"/>
      <c r="P159" s="190"/>
      <c r="Q159" s="190"/>
      <c r="R159" s="190"/>
      <c r="S159" s="190"/>
      <c r="T159" s="190"/>
      <c r="U159" s="190"/>
      <c r="V159" s="190"/>
      <c r="W159" s="190"/>
      <c r="X159" s="190"/>
    </row>
    <row r="160" spans="1:24" ht="18" customHeight="1">
      <c r="A160" s="335"/>
      <c r="B160" s="190"/>
      <c r="C160" s="190"/>
      <c r="D160" s="190"/>
      <c r="E160" s="190"/>
      <c r="F160" s="190"/>
      <c r="G160" s="190"/>
      <c r="H160" s="190"/>
      <c r="I160" s="190"/>
      <c r="J160" s="190"/>
      <c r="K160" s="190"/>
      <c r="L160" s="190"/>
      <c r="M160" s="190"/>
      <c r="N160" s="190"/>
      <c r="O160" s="190"/>
      <c r="P160" s="190"/>
      <c r="Q160" s="190"/>
      <c r="R160" s="190"/>
      <c r="S160" s="190"/>
      <c r="T160" s="190"/>
      <c r="U160" s="190"/>
      <c r="V160" s="190"/>
      <c r="W160" s="190"/>
      <c r="X160" s="190"/>
    </row>
    <row r="161" spans="1:24" ht="18" customHeight="1">
      <c r="A161" s="335"/>
      <c r="B161" s="190"/>
      <c r="C161" s="190"/>
      <c r="D161" s="190"/>
      <c r="E161" s="190"/>
      <c r="F161" s="190"/>
      <c r="G161" s="190"/>
      <c r="H161" s="190"/>
      <c r="I161" s="190"/>
      <c r="J161" s="190"/>
      <c r="K161" s="190"/>
      <c r="L161" s="190"/>
      <c r="M161" s="190"/>
      <c r="N161" s="190"/>
      <c r="O161" s="190"/>
      <c r="P161" s="190"/>
      <c r="Q161" s="190"/>
      <c r="R161" s="190"/>
      <c r="S161" s="190"/>
      <c r="T161" s="190"/>
      <c r="U161" s="190"/>
      <c r="V161" s="190"/>
      <c r="W161" s="190"/>
      <c r="X161" s="190"/>
    </row>
    <row r="162" spans="1:24" ht="18" customHeight="1">
      <c r="A162" s="335"/>
      <c r="B162" s="190"/>
      <c r="C162" s="190"/>
      <c r="D162" s="190"/>
      <c r="E162" s="190"/>
      <c r="F162" s="190"/>
      <c r="G162" s="190"/>
      <c r="H162" s="190"/>
      <c r="I162" s="190"/>
      <c r="J162" s="190"/>
      <c r="K162" s="190"/>
      <c r="L162" s="190"/>
      <c r="M162" s="190"/>
      <c r="N162" s="190"/>
      <c r="O162" s="190"/>
      <c r="P162" s="190"/>
      <c r="Q162" s="190"/>
      <c r="R162" s="190"/>
      <c r="S162" s="190"/>
      <c r="T162" s="190"/>
      <c r="U162" s="190"/>
      <c r="V162" s="190"/>
      <c r="W162" s="190"/>
      <c r="X162" s="190"/>
    </row>
    <row r="163" spans="1:24" ht="18" customHeight="1">
      <c r="A163" s="335"/>
      <c r="B163" s="190"/>
      <c r="C163" s="190"/>
      <c r="D163" s="190"/>
      <c r="E163" s="190"/>
      <c r="F163" s="190"/>
      <c r="G163" s="190"/>
      <c r="H163" s="190"/>
      <c r="I163" s="190"/>
      <c r="J163" s="190"/>
      <c r="K163" s="190"/>
      <c r="L163" s="190"/>
      <c r="M163" s="190"/>
      <c r="N163" s="190"/>
      <c r="O163" s="190"/>
      <c r="P163" s="190"/>
      <c r="Q163" s="190"/>
      <c r="R163" s="190"/>
      <c r="S163" s="190"/>
      <c r="T163" s="190"/>
      <c r="U163" s="190"/>
      <c r="V163" s="190"/>
      <c r="W163" s="190"/>
      <c r="X163" s="190"/>
    </row>
    <row r="164" spans="1:24" ht="18" customHeight="1">
      <c r="A164" s="335"/>
      <c r="B164" s="190"/>
      <c r="C164" s="190"/>
      <c r="D164" s="190"/>
      <c r="E164" s="190"/>
      <c r="F164" s="190"/>
      <c r="G164" s="190"/>
      <c r="H164" s="190"/>
      <c r="I164" s="190"/>
      <c r="J164" s="190"/>
      <c r="K164" s="190"/>
      <c r="L164" s="190"/>
      <c r="M164" s="190"/>
      <c r="N164" s="190"/>
      <c r="O164" s="190"/>
      <c r="P164" s="190"/>
      <c r="Q164" s="190"/>
      <c r="R164" s="190"/>
      <c r="S164" s="190"/>
      <c r="T164" s="190"/>
      <c r="U164" s="190"/>
      <c r="V164" s="190"/>
      <c r="W164" s="190"/>
      <c r="X164" s="190"/>
    </row>
    <row r="165" spans="1:24" ht="18" customHeight="1">
      <c r="A165" s="335"/>
      <c r="B165" s="190"/>
      <c r="C165" s="190"/>
      <c r="D165" s="190"/>
      <c r="E165" s="190"/>
      <c r="F165" s="190"/>
      <c r="G165" s="190"/>
      <c r="H165" s="190"/>
      <c r="I165" s="190"/>
      <c r="J165" s="190"/>
      <c r="K165" s="190"/>
      <c r="L165" s="190"/>
      <c r="M165" s="190"/>
      <c r="N165" s="190"/>
      <c r="O165" s="190"/>
      <c r="P165" s="190"/>
      <c r="Q165" s="190"/>
      <c r="R165" s="190"/>
      <c r="S165" s="190"/>
      <c r="T165" s="190"/>
      <c r="U165" s="190"/>
      <c r="V165" s="190"/>
      <c r="W165" s="190"/>
      <c r="X165" s="190"/>
    </row>
    <row r="166" spans="1:24" ht="18" customHeight="1">
      <c r="A166" s="335"/>
      <c r="B166" s="190"/>
      <c r="C166" s="190"/>
      <c r="D166" s="190"/>
      <c r="E166" s="190"/>
      <c r="F166" s="190"/>
      <c r="G166" s="190"/>
      <c r="H166" s="190"/>
      <c r="I166" s="190"/>
      <c r="J166" s="190"/>
      <c r="K166" s="190"/>
      <c r="L166" s="190"/>
      <c r="M166" s="190"/>
      <c r="N166" s="190"/>
      <c r="O166" s="190"/>
      <c r="P166" s="190"/>
      <c r="Q166" s="190"/>
      <c r="R166" s="190"/>
      <c r="S166" s="190"/>
      <c r="T166" s="190"/>
      <c r="U166" s="190"/>
      <c r="V166" s="190"/>
      <c r="W166" s="190"/>
      <c r="X166" s="190"/>
    </row>
    <row r="167" spans="1:24" ht="18" customHeight="1">
      <c r="A167" s="335"/>
      <c r="B167" s="190"/>
      <c r="C167" s="190"/>
      <c r="D167" s="190"/>
      <c r="E167" s="190"/>
      <c r="F167" s="190"/>
      <c r="G167" s="190"/>
      <c r="H167" s="190"/>
      <c r="I167" s="190"/>
      <c r="J167" s="190"/>
      <c r="K167" s="190"/>
      <c r="L167" s="190"/>
      <c r="M167" s="190"/>
      <c r="N167" s="190"/>
      <c r="O167" s="190"/>
      <c r="P167" s="190"/>
      <c r="Q167" s="190"/>
      <c r="R167" s="190"/>
      <c r="S167" s="190"/>
      <c r="T167" s="190"/>
      <c r="U167" s="190"/>
      <c r="V167" s="190"/>
      <c r="W167" s="190"/>
      <c r="X167" s="190"/>
    </row>
    <row r="168" spans="1:24" ht="18" customHeight="1">
      <c r="A168" s="335"/>
      <c r="B168" s="190"/>
      <c r="C168" s="190"/>
      <c r="D168" s="190"/>
      <c r="E168" s="190"/>
      <c r="F168" s="190"/>
      <c r="G168" s="190"/>
      <c r="H168" s="190"/>
      <c r="I168" s="190"/>
      <c r="J168" s="190"/>
      <c r="K168" s="190"/>
      <c r="L168" s="190"/>
      <c r="M168" s="190"/>
      <c r="N168" s="190"/>
      <c r="O168" s="190"/>
      <c r="P168" s="190"/>
      <c r="Q168" s="190"/>
      <c r="R168" s="190"/>
      <c r="S168" s="190"/>
      <c r="T168" s="190"/>
      <c r="U168" s="190"/>
      <c r="V168" s="190"/>
      <c r="W168" s="190"/>
      <c r="X168" s="190"/>
    </row>
    <row r="169" spans="1:24" ht="18" customHeight="1">
      <c r="A169" s="335"/>
      <c r="B169" s="190"/>
      <c r="C169" s="190"/>
      <c r="D169" s="190"/>
      <c r="E169" s="190"/>
      <c r="F169" s="190"/>
      <c r="G169" s="190"/>
      <c r="H169" s="190"/>
      <c r="I169" s="190"/>
      <c r="J169" s="190"/>
      <c r="K169" s="190"/>
      <c r="L169" s="190"/>
      <c r="M169" s="190"/>
      <c r="N169" s="190"/>
      <c r="O169" s="190"/>
      <c r="P169" s="190"/>
      <c r="Q169" s="190"/>
      <c r="R169" s="190"/>
      <c r="S169" s="190"/>
      <c r="T169" s="190"/>
      <c r="U169" s="190"/>
      <c r="V169" s="190"/>
      <c r="W169" s="190"/>
      <c r="X169" s="190"/>
    </row>
    <row r="170" spans="1:24" ht="18" customHeight="1">
      <c r="A170" s="335"/>
      <c r="B170" s="190"/>
      <c r="C170" s="190"/>
      <c r="D170" s="190"/>
      <c r="E170" s="190"/>
      <c r="F170" s="190"/>
      <c r="G170" s="190"/>
      <c r="H170" s="190"/>
      <c r="I170" s="190"/>
      <c r="J170" s="190"/>
      <c r="K170" s="190"/>
      <c r="L170" s="190"/>
      <c r="M170" s="190"/>
      <c r="N170" s="190"/>
      <c r="O170" s="190"/>
      <c r="P170" s="190"/>
      <c r="Q170" s="190"/>
      <c r="R170" s="190"/>
      <c r="S170" s="190"/>
      <c r="T170" s="190"/>
      <c r="U170" s="190"/>
      <c r="V170" s="190"/>
      <c r="W170" s="190"/>
      <c r="X170" s="190"/>
    </row>
    <row r="171" spans="1:24" ht="18" customHeight="1">
      <c r="A171" s="335"/>
      <c r="B171" s="190"/>
      <c r="C171" s="190"/>
      <c r="D171" s="190"/>
      <c r="E171" s="190"/>
      <c r="F171" s="190"/>
      <c r="G171" s="190"/>
      <c r="H171" s="190"/>
      <c r="I171" s="190"/>
      <c r="J171" s="190"/>
      <c r="K171" s="190"/>
      <c r="L171" s="190"/>
      <c r="M171" s="190"/>
      <c r="N171" s="190"/>
      <c r="O171" s="190"/>
      <c r="P171" s="190"/>
      <c r="Q171" s="190"/>
      <c r="R171" s="190"/>
      <c r="S171" s="190"/>
      <c r="T171" s="190"/>
      <c r="U171" s="190"/>
      <c r="V171" s="190"/>
      <c r="W171" s="190"/>
      <c r="X171" s="190"/>
    </row>
    <row r="172" spans="1:24" ht="18" customHeight="1">
      <c r="A172" s="335"/>
      <c r="B172" s="190"/>
      <c r="C172" s="190"/>
      <c r="D172" s="190"/>
      <c r="E172" s="190"/>
      <c r="F172" s="190"/>
      <c r="G172" s="190"/>
      <c r="H172" s="190"/>
      <c r="I172" s="190"/>
      <c r="J172" s="190"/>
      <c r="K172" s="190"/>
      <c r="L172" s="190"/>
      <c r="M172" s="190"/>
      <c r="N172" s="190"/>
      <c r="O172" s="190"/>
      <c r="P172" s="190"/>
      <c r="Q172" s="190"/>
      <c r="R172" s="190"/>
      <c r="S172" s="190"/>
      <c r="T172" s="190"/>
      <c r="U172" s="190"/>
      <c r="V172" s="190"/>
      <c r="W172" s="190"/>
      <c r="X172" s="190"/>
    </row>
    <row r="173" spans="1:24" ht="18" customHeight="1">
      <c r="A173" s="335"/>
      <c r="B173" s="190"/>
      <c r="C173" s="190"/>
      <c r="D173" s="190"/>
      <c r="E173" s="190"/>
      <c r="F173" s="190"/>
      <c r="G173" s="190"/>
      <c r="H173" s="190"/>
      <c r="I173" s="190"/>
      <c r="J173" s="190"/>
      <c r="K173" s="190"/>
      <c r="L173" s="190"/>
      <c r="M173" s="190"/>
      <c r="N173" s="190"/>
      <c r="O173" s="190"/>
      <c r="P173" s="190"/>
      <c r="Q173" s="190"/>
      <c r="R173" s="190"/>
      <c r="S173" s="190"/>
      <c r="T173" s="190"/>
      <c r="U173" s="190"/>
      <c r="V173" s="190"/>
      <c r="W173" s="190"/>
      <c r="X173" s="190"/>
    </row>
    <row r="174" spans="1:24" ht="18" customHeight="1">
      <c r="A174" s="335"/>
      <c r="B174" s="190"/>
      <c r="C174" s="190"/>
      <c r="D174" s="190"/>
      <c r="E174" s="190"/>
      <c r="F174" s="190"/>
      <c r="G174" s="190"/>
      <c r="H174" s="190"/>
      <c r="I174" s="190"/>
      <c r="J174" s="190"/>
      <c r="K174" s="190"/>
      <c r="L174" s="190"/>
      <c r="M174" s="190"/>
      <c r="N174" s="190"/>
      <c r="O174" s="190"/>
      <c r="P174" s="190"/>
      <c r="Q174" s="190"/>
      <c r="R174" s="190"/>
      <c r="S174" s="190"/>
      <c r="T174" s="190"/>
      <c r="U174" s="190"/>
      <c r="V174" s="190"/>
      <c r="W174" s="190"/>
      <c r="X174" s="190"/>
    </row>
    <row r="175" spans="1:24" ht="18" customHeight="1">
      <c r="A175" s="335"/>
      <c r="B175" s="190"/>
      <c r="C175" s="190"/>
      <c r="D175" s="190"/>
      <c r="E175" s="190"/>
      <c r="F175" s="190"/>
      <c r="G175" s="190"/>
      <c r="H175" s="190"/>
      <c r="I175" s="190"/>
      <c r="J175" s="190"/>
      <c r="K175" s="190"/>
      <c r="L175" s="190"/>
      <c r="M175" s="190"/>
      <c r="N175" s="190"/>
      <c r="O175" s="190"/>
      <c r="P175" s="190"/>
      <c r="Q175" s="190"/>
      <c r="R175" s="190"/>
      <c r="S175" s="190"/>
      <c r="T175" s="190"/>
      <c r="U175" s="190"/>
      <c r="V175" s="190"/>
      <c r="W175" s="190"/>
      <c r="X175" s="190"/>
    </row>
    <row r="176" spans="1:24" ht="18" customHeight="1">
      <c r="A176" s="335"/>
      <c r="B176" s="190"/>
      <c r="C176" s="190"/>
      <c r="D176" s="190"/>
      <c r="E176" s="190"/>
      <c r="F176" s="190"/>
      <c r="G176" s="190"/>
      <c r="H176" s="190"/>
      <c r="I176" s="190"/>
      <c r="J176" s="190"/>
      <c r="K176" s="190"/>
      <c r="L176" s="190"/>
      <c r="M176" s="190"/>
      <c r="N176" s="190"/>
      <c r="O176" s="190"/>
      <c r="P176" s="190"/>
      <c r="Q176" s="190"/>
      <c r="R176" s="190"/>
      <c r="S176" s="190"/>
      <c r="T176" s="190"/>
      <c r="U176" s="190"/>
      <c r="V176" s="190"/>
      <c r="W176" s="190"/>
      <c r="X176" s="190"/>
    </row>
    <row r="177" spans="1:24" ht="18" customHeight="1">
      <c r="A177" s="335"/>
      <c r="B177" s="190"/>
      <c r="C177" s="190"/>
      <c r="D177" s="190"/>
      <c r="E177" s="190"/>
      <c r="F177" s="190"/>
      <c r="G177" s="190"/>
      <c r="H177" s="190"/>
      <c r="I177" s="190"/>
      <c r="J177" s="190"/>
      <c r="K177" s="190"/>
      <c r="L177" s="190"/>
      <c r="M177" s="190"/>
      <c r="N177" s="190"/>
      <c r="O177" s="190"/>
      <c r="P177" s="190"/>
      <c r="Q177" s="190"/>
      <c r="R177" s="190"/>
      <c r="S177" s="190"/>
      <c r="T177" s="190"/>
      <c r="U177" s="190"/>
      <c r="V177" s="190"/>
      <c r="W177" s="190"/>
      <c r="X177" s="190"/>
    </row>
    <row r="178" spans="1:24" ht="18" customHeight="1">
      <c r="A178" s="335"/>
      <c r="B178" s="190"/>
      <c r="C178" s="190"/>
      <c r="D178" s="190"/>
      <c r="E178" s="190"/>
      <c r="F178" s="190"/>
      <c r="G178" s="190"/>
      <c r="H178" s="190"/>
      <c r="I178" s="190"/>
      <c r="J178" s="190"/>
      <c r="K178" s="190"/>
      <c r="L178" s="190"/>
      <c r="M178" s="190"/>
      <c r="N178" s="190"/>
      <c r="O178" s="190"/>
      <c r="P178" s="190"/>
      <c r="Q178" s="190"/>
      <c r="R178" s="190"/>
      <c r="S178" s="190"/>
      <c r="T178" s="190"/>
      <c r="U178" s="190"/>
      <c r="V178" s="190"/>
      <c r="W178" s="190"/>
      <c r="X178" s="190"/>
    </row>
    <row r="179" spans="1:24" ht="18" customHeight="1">
      <c r="A179" s="335"/>
      <c r="B179" s="190"/>
      <c r="C179" s="190"/>
      <c r="D179" s="190"/>
      <c r="E179" s="190"/>
      <c r="F179" s="190"/>
      <c r="G179" s="190"/>
      <c r="H179" s="190"/>
      <c r="I179" s="190"/>
      <c r="J179" s="190"/>
      <c r="K179" s="190"/>
      <c r="L179" s="190"/>
      <c r="M179" s="190"/>
      <c r="N179" s="190"/>
      <c r="O179" s="190"/>
      <c r="P179" s="190"/>
      <c r="Q179" s="190"/>
      <c r="R179" s="190"/>
      <c r="S179" s="190"/>
      <c r="T179" s="190"/>
      <c r="U179" s="190"/>
      <c r="V179" s="190"/>
      <c r="W179" s="190"/>
      <c r="X179" s="190"/>
    </row>
    <row r="180" spans="1:24" ht="18" customHeight="1">
      <c r="A180" s="335"/>
      <c r="B180" s="190"/>
      <c r="C180" s="190"/>
      <c r="D180" s="190"/>
      <c r="E180" s="190"/>
      <c r="F180" s="190"/>
      <c r="G180" s="190"/>
      <c r="H180" s="190"/>
      <c r="I180" s="190"/>
      <c r="J180" s="190"/>
      <c r="K180" s="190"/>
      <c r="L180" s="190"/>
      <c r="M180" s="190"/>
      <c r="N180" s="190"/>
      <c r="O180" s="190"/>
      <c r="P180" s="190"/>
      <c r="Q180" s="190"/>
      <c r="R180" s="190"/>
      <c r="S180" s="190"/>
      <c r="T180" s="190"/>
      <c r="U180" s="190"/>
      <c r="V180" s="190"/>
      <c r="W180" s="190"/>
      <c r="X180" s="190"/>
    </row>
    <row r="181" spans="1:24" ht="18" customHeight="1">
      <c r="A181" s="335"/>
      <c r="B181" s="190"/>
      <c r="C181" s="190"/>
      <c r="D181" s="190"/>
      <c r="E181" s="190"/>
      <c r="F181" s="190"/>
      <c r="G181" s="190"/>
      <c r="H181" s="190"/>
      <c r="I181" s="190"/>
      <c r="J181" s="190"/>
      <c r="K181" s="190"/>
      <c r="L181" s="190"/>
      <c r="M181" s="190"/>
      <c r="N181" s="190"/>
      <c r="O181" s="190"/>
      <c r="P181" s="190"/>
      <c r="Q181" s="190"/>
      <c r="R181" s="190"/>
      <c r="S181" s="190"/>
      <c r="T181" s="190"/>
      <c r="U181" s="190"/>
      <c r="V181" s="190"/>
      <c r="W181" s="190"/>
      <c r="X181" s="190"/>
    </row>
    <row r="182" spans="1:24" ht="18" customHeight="1">
      <c r="A182" s="335"/>
      <c r="B182" s="190"/>
      <c r="C182" s="190"/>
      <c r="D182" s="190"/>
      <c r="E182" s="190"/>
      <c r="F182" s="190"/>
      <c r="G182" s="190"/>
      <c r="H182" s="190"/>
      <c r="I182" s="190"/>
      <c r="J182" s="190"/>
      <c r="K182" s="190"/>
      <c r="L182" s="190"/>
      <c r="M182" s="190"/>
      <c r="N182" s="190"/>
      <c r="O182" s="190"/>
      <c r="P182" s="190"/>
      <c r="Q182" s="190"/>
      <c r="R182" s="190"/>
      <c r="S182" s="190"/>
      <c r="T182" s="190"/>
      <c r="U182" s="190"/>
      <c r="V182" s="190"/>
      <c r="W182" s="190"/>
      <c r="X182" s="190"/>
    </row>
    <row r="183" spans="1:24" ht="18" customHeight="1">
      <c r="A183" s="335"/>
      <c r="B183" s="190"/>
      <c r="C183" s="190"/>
      <c r="D183" s="190"/>
      <c r="E183" s="190"/>
      <c r="F183" s="190"/>
      <c r="G183" s="190"/>
      <c r="H183" s="190"/>
      <c r="I183" s="190"/>
      <c r="J183" s="190"/>
      <c r="K183" s="190"/>
      <c r="L183" s="190"/>
      <c r="M183" s="190"/>
      <c r="N183" s="190"/>
      <c r="O183" s="190"/>
      <c r="P183" s="190"/>
      <c r="Q183" s="190"/>
      <c r="R183" s="190"/>
      <c r="S183" s="190"/>
      <c r="T183" s="190"/>
      <c r="U183" s="190"/>
      <c r="V183" s="190"/>
      <c r="W183" s="190"/>
      <c r="X183" s="190"/>
    </row>
    <row r="184" spans="1:24" ht="18" customHeight="1">
      <c r="A184" s="335"/>
      <c r="B184" s="190"/>
      <c r="C184" s="190"/>
      <c r="D184" s="190"/>
      <c r="E184" s="190"/>
      <c r="F184" s="190"/>
      <c r="G184" s="190"/>
      <c r="H184" s="190"/>
      <c r="I184" s="190"/>
      <c r="J184" s="190"/>
      <c r="K184" s="190"/>
      <c r="L184" s="190"/>
      <c r="M184" s="190"/>
      <c r="N184" s="190"/>
      <c r="O184" s="190"/>
      <c r="P184" s="190"/>
      <c r="Q184" s="190"/>
      <c r="R184" s="190"/>
      <c r="S184" s="190"/>
      <c r="T184" s="190"/>
      <c r="U184" s="190"/>
      <c r="V184" s="190"/>
      <c r="W184" s="190"/>
      <c r="X184" s="190"/>
    </row>
    <row r="185" spans="1:24" ht="18" customHeight="1">
      <c r="A185" s="335"/>
      <c r="B185" s="190"/>
      <c r="C185" s="190"/>
      <c r="D185" s="190"/>
      <c r="E185" s="190"/>
      <c r="F185" s="190"/>
      <c r="G185" s="190"/>
      <c r="H185" s="190"/>
      <c r="I185" s="190"/>
      <c r="J185" s="190"/>
      <c r="K185" s="190"/>
      <c r="L185" s="190"/>
      <c r="M185" s="190"/>
      <c r="N185" s="190"/>
      <c r="O185" s="190"/>
      <c r="P185" s="190"/>
      <c r="Q185" s="190"/>
      <c r="R185" s="190"/>
      <c r="S185" s="190"/>
      <c r="T185" s="190"/>
      <c r="U185" s="190"/>
      <c r="V185" s="190"/>
      <c r="W185" s="190"/>
      <c r="X185" s="190"/>
    </row>
    <row r="186" spans="1:24" ht="18" customHeight="1">
      <c r="A186" s="335"/>
      <c r="B186" s="190"/>
      <c r="C186" s="190"/>
      <c r="D186" s="190"/>
      <c r="E186" s="190"/>
      <c r="F186" s="190"/>
      <c r="G186" s="190"/>
      <c r="H186" s="190"/>
      <c r="I186" s="190"/>
      <c r="J186" s="190"/>
      <c r="K186" s="190"/>
      <c r="L186" s="190"/>
      <c r="M186" s="190"/>
      <c r="N186" s="190"/>
      <c r="O186" s="190"/>
      <c r="P186" s="190"/>
      <c r="Q186" s="190"/>
      <c r="R186" s="190"/>
      <c r="S186" s="190"/>
      <c r="T186" s="190"/>
      <c r="U186" s="190"/>
      <c r="V186" s="190"/>
      <c r="W186" s="190"/>
      <c r="X186" s="190"/>
    </row>
    <row r="187" spans="1:24" ht="18" customHeight="1">
      <c r="A187" s="335"/>
      <c r="B187" s="190"/>
      <c r="C187" s="190"/>
      <c r="D187" s="190"/>
      <c r="E187" s="190"/>
      <c r="F187" s="190"/>
      <c r="G187" s="190"/>
      <c r="H187" s="190"/>
      <c r="I187" s="190"/>
      <c r="J187" s="190"/>
      <c r="K187" s="190"/>
      <c r="L187" s="190"/>
      <c r="M187" s="190"/>
      <c r="N187" s="190"/>
      <c r="O187" s="190"/>
      <c r="P187" s="190"/>
      <c r="Q187" s="190"/>
      <c r="R187" s="190"/>
      <c r="S187" s="190"/>
      <c r="T187" s="190"/>
      <c r="U187" s="190"/>
      <c r="V187" s="190"/>
      <c r="W187" s="190"/>
      <c r="X187" s="190"/>
    </row>
    <row r="188" spans="1:24" ht="18" customHeight="1">
      <c r="A188" s="335"/>
      <c r="B188" s="190"/>
      <c r="C188" s="190"/>
      <c r="D188" s="190"/>
      <c r="E188" s="190"/>
      <c r="F188" s="190"/>
      <c r="G188" s="190"/>
      <c r="H188" s="190"/>
      <c r="I188" s="190"/>
      <c r="J188" s="190"/>
      <c r="K188" s="190"/>
      <c r="L188" s="190"/>
      <c r="M188" s="190"/>
      <c r="N188" s="190"/>
      <c r="O188" s="190"/>
      <c r="P188" s="190"/>
      <c r="Q188" s="190"/>
      <c r="R188" s="190"/>
      <c r="S188" s="190"/>
      <c r="T188" s="190"/>
      <c r="U188" s="190"/>
      <c r="V188" s="190"/>
      <c r="W188" s="190"/>
      <c r="X188" s="190"/>
    </row>
    <row r="189" spans="1:24" ht="18" customHeight="1">
      <c r="A189" s="335"/>
      <c r="B189" s="190"/>
      <c r="C189" s="190"/>
      <c r="D189" s="190"/>
      <c r="E189" s="190"/>
      <c r="F189" s="190"/>
      <c r="G189" s="190"/>
      <c r="H189" s="190"/>
      <c r="I189" s="190"/>
      <c r="J189" s="190"/>
      <c r="K189" s="190"/>
      <c r="L189" s="190"/>
      <c r="M189" s="190"/>
      <c r="N189" s="190"/>
      <c r="O189" s="190"/>
      <c r="P189" s="190"/>
      <c r="Q189" s="190"/>
      <c r="R189" s="190"/>
      <c r="S189" s="190"/>
      <c r="T189" s="190"/>
      <c r="U189" s="190"/>
      <c r="V189" s="190"/>
      <c r="W189" s="190"/>
      <c r="X189" s="190"/>
    </row>
    <row r="190" spans="1:24" ht="18" customHeight="1">
      <c r="A190" s="335"/>
      <c r="B190" s="190"/>
      <c r="C190" s="190"/>
      <c r="D190" s="190"/>
      <c r="E190" s="190"/>
      <c r="F190" s="190"/>
      <c r="G190" s="190"/>
      <c r="H190" s="190"/>
      <c r="I190" s="190"/>
      <c r="J190" s="190"/>
      <c r="K190" s="190"/>
      <c r="L190" s="190"/>
      <c r="M190" s="190"/>
      <c r="N190" s="190"/>
      <c r="O190" s="190"/>
      <c r="P190" s="190"/>
      <c r="Q190" s="190"/>
      <c r="R190" s="190"/>
      <c r="S190" s="190"/>
      <c r="T190" s="190"/>
      <c r="U190" s="190"/>
      <c r="V190" s="190"/>
      <c r="W190" s="190"/>
      <c r="X190" s="190"/>
    </row>
    <row r="191" spans="1:24" ht="18" customHeight="1">
      <c r="A191" s="335"/>
      <c r="B191" s="190"/>
      <c r="C191" s="190"/>
      <c r="D191" s="190"/>
      <c r="E191" s="190"/>
      <c r="F191" s="190"/>
      <c r="G191" s="190"/>
      <c r="H191" s="190"/>
      <c r="I191" s="190"/>
      <c r="J191" s="190"/>
      <c r="K191" s="190"/>
      <c r="L191" s="190"/>
      <c r="M191" s="190"/>
      <c r="N191" s="190"/>
      <c r="O191" s="190"/>
      <c r="P191" s="190"/>
      <c r="Q191" s="190"/>
      <c r="R191" s="190"/>
      <c r="S191" s="190"/>
      <c r="T191" s="190"/>
      <c r="U191" s="190"/>
      <c r="V191" s="190"/>
      <c r="W191" s="190"/>
      <c r="X191" s="190"/>
    </row>
    <row r="192" spans="1:24" ht="18" customHeight="1">
      <c r="A192" s="335"/>
      <c r="B192" s="190"/>
      <c r="C192" s="190"/>
      <c r="D192" s="190"/>
      <c r="E192" s="190"/>
      <c r="F192" s="190"/>
      <c r="G192" s="190"/>
      <c r="H192" s="190"/>
      <c r="I192" s="190"/>
      <c r="J192" s="190"/>
      <c r="K192" s="190"/>
      <c r="L192" s="190"/>
      <c r="M192" s="190"/>
      <c r="N192" s="190"/>
      <c r="O192" s="190"/>
      <c r="P192" s="190"/>
      <c r="Q192" s="190"/>
      <c r="R192" s="190"/>
      <c r="S192" s="190"/>
      <c r="T192" s="190"/>
      <c r="U192" s="190"/>
      <c r="V192" s="190"/>
      <c r="W192" s="190"/>
      <c r="X192" s="190"/>
    </row>
    <row r="193" spans="1:24" ht="18" customHeight="1">
      <c r="A193" s="335"/>
      <c r="B193" s="190"/>
      <c r="C193" s="190"/>
      <c r="D193" s="190"/>
      <c r="E193" s="190"/>
      <c r="F193" s="190"/>
      <c r="G193" s="190"/>
      <c r="H193" s="190"/>
      <c r="I193" s="190"/>
      <c r="J193" s="190"/>
      <c r="K193" s="190"/>
      <c r="L193" s="190"/>
      <c r="M193" s="190"/>
      <c r="N193" s="190"/>
      <c r="O193" s="190"/>
      <c r="P193" s="190"/>
      <c r="Q193" s="190"/>
      <c r="R193" s="190"/>
      <c r="S193" s="190"/>
      <c r="T193" s="190"/>
      <c r="U193" s="190"/>
      <c r="V193" s="190"/>
      <c r="W193" s="190"/>
      <c r="X193" s="190"/>
    </row>
    <row r="194" spans="1:24" ht="18" customHeight="1">
      <c r="A194" s="335"/>
      <c r="B194" s="190"/>
      <c r="C194" s="190"/>
      <c r="D194" s="190"/>
      <c r="E194" s="190"/>
      <c r="F194" s="190"/>
      <c r="G194" s="190"/>
      <c r="H194" s="190"/>
      <c r="I194" s="190"/>
      <c r="J194" s="190"/>
      <c r="K194" s="190"/>
      <c r="L194" s="190"/>
      <c r="M194" s="190"/>
      <c r="N194" s="190"/>
      <c r="O194" s="190"/>
      <c r="P194" s="190"/>
      <c r="Q194" s="190"/>
      <c r="R194" s="190"/>
      <c r="S194" s="190"/>
      <c r="T194" s="190"/>
      <c r="U194" s="190"/>
      <c r="V194" s="190"/>
      <c r="W194" s="190"/>
      <c r="X194" s="190"/>
    </row>
    <row r="195" spans="1:24" ht="18" customHeight="1">
      <c r="A195" s="335"/>
      <c r="B195" s="190"/>
      <c r="C195" s="190"/>
      <c r="D195" s="190"/>
      <c r="E195" s="190"/>
      <c r="F195" s="190"/>
      <c r="G195" s="190"/>
      <c r="H195" s="190"/>
      <c r="I195" s="190"/>
      <c r="J195" s="190"/>
      <c r="K195" s="190"/>
      <c r="L195" s="190"/>
      <c r="M195" s="190"/>
      <c r="N195" s="190"/>
      <c r="O195" s="190"/>
      <c r="P195" s="190"/>
      <c r="Q195" s="190"/>
      <c r="R195" s="190"/>
      <c r="S195" s="190"/>
      <c r="T195" s="190"/>
      <c r="U195" s="190"/>
      <c r="V195" s="190"/>
      <c r="W195" s="190"/>
      <c r="X195" s="190"/>
    </row>
    <row r="196" spans="1:24" ht="18" customHeight="1">
      <c r="A196" s="335"/>
      <c r="B196" s="190"/>
      <c r="C196" s="190"/>
      <c r="D196" s="190"/>
      <c r="E196" s="190"/>
      <c r="F196" s="190"/>
      <c r="G196" s="190"/>
      <c r="H196" s="190"/>
      <c r="I196" s="190"/>
      <c r="J196" s="190"/>
      <c r="K196" s="190"/>
      <c r="L196" s="190"/>
      <c r="M196" s="190"/>
      <c r="N196" s="190"/>
      <c r="O196" s="190"/>
      <c r="P196" s="190"/>
      <c r="Q196" s="190"/>
      <c r="R196" s="190"/>
      <c r="S196" s="190"/>
      <c r="T196" s="190"/>
      <c r="U196" s="190"/>
      <c r="V196" s="190"/>
      <c r="W196" s="190"/>
      <c r="X196" s="190"/>
    </row>
    <row r="197" spans="1:24" ht="18" customHeight="1">
      <c r="A197" s="335"/>
      <c r="B197" s="190"/>
      <c r="C197" s="190"/>
      <c r="D197" s="190"/>
      <c r="E197" s="190"/>
      <c r="F197" s="190"/>
      <c r="G197" s="190"/>
      <c r="H197" s="190"/>
      <c r="I197" s="190"/>
      <c r="J197" s="190"/>
      <c r="K197" s="190"/>
      <c r="L197" s="190"/>
      <c r="M197" s="190"/>
      <c r="N197" s="190"/>
      <c r="O197" s="190"/>
      <c r="P197" s="190"/>
      <c r="Q197" s="190"/>
      <c r="R197" s="190"/>
      <c r="S197" s="190"/>
      <c r="T197" s="190"/>
      <c r="U197" s="190"/>
      <c r="V197" s="190"/>
      <c r="W197" s="190"/>
      <c r="X197" s="190"/>
    </row>
    <row r="198" spans="1:24" ht="18" customHeight="1">
      <c r="A198" s="335"/>
      <c r="B198" s="190"/>
      <c r="C198" s="190"/>
      <c r="D198" s="190"/>
      <c r="E198" s="190"/>
      <c r="F198" s="190"/>
      <c r="G198" s="190"/>
      <c r="H198" s="190"/>
      <c r="I198" s="190"/>
      <c r="J198" s="190"/>
      <c r="K198" s="190"/>
      <c r="L198" s="190"/>
      <c r="M198" s="190"/>
      <c r="N198" s="190"/>
      <c r="O198" s="190"/>
      <c r="P198" s="190"/>
      <c r="Q198" s="190"/>
      <c r="R198" s="190"/>
      <c r="S198" s="190"/>
      <c r="T198" s="190"/>
      <c r="U198" s="190"/>
      <c r="V198" s="190"/>
      <c r="W198" s="190"/>
      <c r="X198" s="190"/>
    </row>
    <row r="199" spans="1:24" ht="18" customHeight="1">
      <c r="A199" s="335"/>
      <c r="B199" s="190"/>
      <c r="C199" s="190"/>
      <c r="D199" s="190"/>
      <c r="E199" s="190"/>
      <c r="F199" s="190"/>
      <c r="G199" s="190"/>
      <c r="H199" s="190"/>
      <c r="I199" s="190"/>
      <c r="J199" s="190"/>
      <c r="K199" s="190"/>
      <c r="L199" s="190"/>
      <c r="M199" s="190"/>
      <c r="N199" s="190"/>
      <c r="O199" s="190"/>
      <c r="P199" s="190"/>
      <c r="Q199" s="190"/>
      <c r="R199" s="190"/>
      <c r="S199" s="190"/>
      <c r="T199" s="190"/>
      <c r="U199" s="190"/>
      <c r="V199" s="190"/>
      <c r="W199" s="190"/>
      <c r="X199" s="190"/>
    </row>
    <row r="200" spans="1:24" ht="18" customHeight="1">
      <c r="A200" s="335"/>
      <c r="B200" s="190"/>
      <c r="C200" s="190"/>
      <c r="D200" s="190"/>
      <c r="E200" s="190"/>
      <c r="F200" s="190"/>
      <c r="G200" s="190"/>
      <c r="H200" s="190"/>
      <c r="I200" s="190"/>
      <c r="J200" s="190"/>
      <c r="K200" s="190"/>
      <c r="L200" s="190"/>
      <c r="M200" s="190"/>
      <c r="N200" s="190"/>
      <c r="O200" s="190"/>
      <c r="P200" s="190"/>
      <c r="Q200" s="190"/>
      <c r="R200" s="190"/>
      <c r="S200" s="190"/>
      <c r="T200" s="190"/>
      <c r="U200" s="190"/>
      <c r="V200" s="190"/>
      <c r="W200" s="190"/>
      <c r="X200" s="190"/>
    </row>
    <row r="201" spans="1:24" ht="18" customHeight="1">
      <c r="A201" s="335"/>
      <c r="B201" s="190"/>
      <c r="C201" s="190"/>
      <c r="D201" s="190"/>
      <c r="E201" s="190"/>
      <c r="F201" s="190"/>
      <c r="G201" s="190"/>
      <c r="H201" s="190"/>
      <c r="I201" s="190"/>
      <c r="J201" s="190"/>
      <c r="K201" s="190"/>
      <c r="L201" s="190"/>
      <c r="M201" s="190"/>
      <c r="N201" s="190"/>
      <c r="O201" s="190"/>
      <c r="P201" s="190"/>
      <c r="Q201" s="190"/>
      <c r="R201" s="190"/>
      <c r="S201" s="190"/>
      <c r="T201" s="190"/>
      <c r="U201" s="190"/>
      <c r="V201" s="190"/>
      <c r="W201" s="190"/>
      <c r="X201" s="190"/>
    </row>
    <row r="202" spans="1:24" ht="18" customHeight="1">
      <c r="A202" s="335"/>
      <c r="B202" s="190"/>
      <c r="C202" s="190"/>
      <c r="D202" s="190"/>
      <c r="E202" s="190"/>
      <c r="F202" s="190"/>
      <c r="G202" s="190"/>
      <c r="H202" s="190"/>
      <c r="I202" s="190"/>
      <c r="J202" s="190"/>
      <c r="K202" s="190"/>
      <c r="L202" s="190"/>
      <c r="M202" s="190"/>
      <c r="N202" s="190"/>
      <c r="O202" s="190"/>
      <c r="P202" s="190"/>
      <c r="Q202" s="190"/>
      <c r="R202" s="190"/>
      <c r="S202" s="190"/>
      <c r="T202" s="190"/>
      <c r="U202" s="190"/>
      <c r="V202" s="190"/>
      <c r="W202" s="190"/>
      <c r="X202" s="190"/>
    </row>
    <row r="203" spans="1:24" ht="18" customHeight="1">
      <c r="A203" s="335"/>
      <c r="B203" s="190"/>
      <c r="C203" s="190"/>
      <c r="D203" s="190"/>
      <c r="E203" s="190"/>
      <c r="F203" s="190"/>
      <c r="G203" s="190"/>
      <c r="H203" s="190"/>
      <c r="I203" s="190"/>
      <c r="J203" s="190"/>
      <c r="K203" s="190"/>
      <c r="L203" s="190"/>
      <c r="M203" s="190"/>
      <c r="N203" s="190"/>
      <c r="O203" s="190"/>
      <c r="P203" s="190"/>
      <c r="Q203" s="190"/>
      <c r="R203" s="190"/>
      <c r="S203" s="190"/>
      <c r="T203" s="190"/>
      <c r="U203" s="190"/>
      <c r="V203" s="190"/>
      <c r="W203" s="190"/>
      <c r="X203" s="190"/>
    </row>
    <row r="204" spans="1:24" ht="18" customHeight="1">
      <c r="A204" s="335"/>
      <c r="B204" s="190"/>
      <c r="C204" s="190"/>
      <c r="D204" s="190"/>
      <c r="E204" s="190"/>
      <c r="F204" s="190"/>
      <c r="G204" s="190"/>
      <c r="H204" s="190"/>
      <c r="I204" s="190"/>
      <c r="J204" s="190"/>
      <c r="K204" s="190"/>
      <c r="L204" s="190"/>
      <c r="M204" s="190"/>
      <c r="N204" s="190"/>
      <c r="O204" s="190"/>
      <c r="P204" s="190"/>
      <c r="Q204" s="190"/>
      <c r="R204" s="190"/>
      <c r="S204" s="190"/>
      <c r="T204" s="190"/>
      <c r="U204" s="190"/>
      <c r="V204" s="190"/>
      <c r="W204" s="190"/>
      <c r="X204" s="190"/>
    </row>
    <row r="205" spans="1:24" ht="18" customHeight="1">
      <c r="A205" s="335"/>
      <c r="B205" s="190"/>
      <c r="C205" s="190"/>
      <c r="D205" s="190"/>
      <c r="E205" s="190"/>
      <c r="F205" s="190"/>
      <c r="G205" s="190"/>
      <c r="H205" s="190"/>
      <c r="I205" s="190"/>
      <c r="J205" s="190"/>
      <c r="K205" s="190"/>
      <c r="L205" s="190"/>
      <c r="M205" s="190"/>
      <c r="N205" s="190"/>
      <c r="O205" s="190"/>
      <c r="P205" s="190"/>
      <c r="Q205" s="190"/>
      <c r="R205" s="190"/>
      <c r="S205" s="190"/>
      <c r="T205" s="190"/>
      <c r="U205" s="190"/>
      <c r="V205" s="190"/>
      <c r="W205" s="190"/>
      <c r="X205" s="190"/>
    </row>
    <row r="206" spans="1:24" ht="18" customHeight="1">
      <c r="A206" s="335"/>
      <c r="B206" s="190"/>
      <c r="C206" s="190"/>
      <c r="D206" s="190"/>
      <c r="E206" s="190"/>
      <c r="F206" s="190"/>
      <c r="G206" s="190"/>
      <c r="H206" s="190"/>
      <c r="I206" s="190"/>
      <c r="J206" s="190"/>
      <c r="K206" s="190"/>
      <c r="L206" s="190"/>
      <c r="M206" s="190"/>
      <c r="N206" s="190"/>
      <c r="O206" s="190"/>
      <c r="P206" s="190"/>
      <c r="Q206" s="190"/>
      <c r="R206" s="190"/>
      <c r="S206" s="190"/>
      <c r="T206" s="190"/>
      <c r="U206" s="190"/>
      <c r="V206" s="190"/>
      <c r="W206" s="190"/>
      <c r="X206" s="190"/>
    </row>
    <row r="207" spans="1:24" ht="18" customHeight="1">
      <c r="A207" s="335"/>
      <c r="B207" s="190"/>
      <c r="C207" s="190"/>
      <c r="D207" s="190"/>
      <c r="E207" s="190"/>
      <c r="F207" s="190"/>
      <c r="G207" s="190"/>
      <c r="H207" s="190"/>
      <c r="I207" s="190"/>
      <c r="J207" s="190"/>
      <c r="K207" s="190"/>
      <c r="L207" s="190"/>
      <c r="M207" s="190"/>
      <c r="N207" s="190"/>
      <c r="O207" s="190"/>
      <c r="P207" s="190"/>
      <c r="Q207" s="190"/>
      <c r="R207" s="190"/>
      <c r="S207" s="190"/>
      <c r="T207" s="190"/>
      <c r="U207" s="190"/>
      <c r="V207" s="190"/>
      <c r="W207" s="190"/>
      <c r="X207" s="190"/>
    </row>
    <row r="208" spans="1:24" ht="18" customHeight="1">
      <c r="A208" s="335"/>
      <c r="B208" s="190"/>
      <c r="C208" s="190"/>
      <c r="D208" s="190"/>
      <c r="E208" s="190"/>
      <c r="F208" s="190"/>
      <c r="G208" s="190"/>
      <c r="H208" s="190"/>
      <c r="I208" s="190"/>
      <c r="J208" s="190"/>
      <c r="K208" s="190"/>
      <c r="L208" s="190"/>
      <c r="M208" s="190"/>
      <c r="N208" s="190"/>
      <c r="O208" s="190"/>
      <c r="P208" s="190"/>
      <c r="Q208" s="190"/>
      <c r="R208" s="190"/>
      <c r="S208" s="190"/>
      <c r="T208" s="190"/>
      <c r="U208" s="190"/>
      <c r="V208" s="190"/>
      <c r="W208" s="190"/>
      <c r="X208" s="190"/>
    </row>
    <row r="209" spans="1:24" ht="18" customHeight="1">
      <c r="A209" s="335"/>
      <c r="B209" s="190"/>
      <c r="C209" s="190"/>
      <c r="D209" s="190"/>
      <c r="E209" s="190"/>
      <c r="F209" s="190"/>
      <c r="G209" s="190"/>
      <c r="H209" s="190"/>
      <c r="I209" s="190"/>
      <c r="J209" s="190"/>
      <c r="K209" s="190"/>
      <c r="L209" s="190"/>
      <c r="M209" s="190"/>
      <c r="N209" s="190"/>
      <c r="O209" s="190"/>
      <c r="P209" s="190"/>
      <c r="Q209" s="190"/>
      <c r="R209" s="190"/>
      <c r="S209" s="190"/>
      <c r="T209" s="190"/>
      <c r="U209" s="190"/>
      <c r="V209" s="190"/>
      <c r="W209" s="190"/>
      <c r="X209" s="190"/>
    </row>
    <row r="210" spans="1:24" ht="18" customHeight="1">
      <c r="A210" s="335"/>
      <c r="B210" s="190"/>
      <c r="C210" s="190"/>
      <c r="D210" s="190"/>
      <c r="E210" s="190"/>
      <c r="F210" s="190"/>
      <c r="G210" s="190"/>
      <c r="H210" s="190"/>
      <c r="I210" s="190"/>
      <c r="J210" s="190"/>
      <c r="K210" s="190"/>
      <c r="L210" s="190"/>
      <c r="M210" s="190"/>
      <c r="N210" s="190"/>
      <c r="O210" s="190"/>
      <c r="P210" s="190"/>
      <c r="Q210" s="190"/>
      <c r="R210" s="190"/>
      <c r="S210" s="190"/>
      <c r="T210" s="190"/>
      <c r="U210" s="190"/>
      <c r="V210" s="190"/>
      <c r="W210" s="190"/>
      <c r="X210" s="190"/>
    </row>
    <row r="211" spans="1:24" ht="18" customHeight="1">
      <c r="A211" s="335"/>
      <c r="B211" s="190"/>
      <c r="C211" s="190"/>
      <c r="D211" s="190"/>
      <c r="E211" s="190"/>
      <c r="F211" s="190"/>
      <c r="G211" s="190"/>
      <c r="H211" s="190"/>
      <c r="I211" s="190"/>
      <c r="J211" s="190"/>
      <c r="K211" s="190"/>
      <c r="L211" s="190"/>
      <c r="M211" s="190"/>
      <c r="N211" s="190"/>
      <c r="O211" s="190"/>
      <c r="P211" s="190"/>
      <c r="Q211" s="190"/>
      <c r="R211" s="190"/>
      <c r="S211" s="190"/>
      <c r="T211" s="190"/>
      <c r="U211" s="190"/>
      <c r="V211" s="190"/>
      <c r="W211" s="190"/>
      <c r="X211" s="190"/>
    </row>
    <row r="212" spans="1:24" ht="18" customHeight="1">
      <c r="A212" s="335"/>
      <c r="B212" s="190"/>
      <c r="C212" s="190"/>
      <c r="D212" s="190"/>
      <c r="E212" s="190"/>
      <c r="F212" s="190"/>
      <c r="G212" s="190"/>
      <c r="H212" s="190"/>
      <c r="I212" s="190"/>
      <c r="J212" s="190"/>
      <c r="K212" s="190"/>
      <c r="L212" s="190"/>
      <c r="M212" s="190"/>
      <c r="N212" s="190"/>
      <c r="O212" s="190"/>
      <c r="P212" s="190"/>
      <c r="Q212" s="190"/>
      <c r="R212" s="190"/>
      <c r="S212" s="190"/>
      <c r="T212" s="190"/>
      <c r="U212" s="190"/>
      <c r="V212" s="190"/>
      <c r="W212" s="190"/>
      <c r="X212" s="190"/>
    </row>
    <row r="213" spans="1:24" ht="18" customHeight="1">
      <c r="A213" s="335"/>
      <c r="B213" s="190"/>
      <c r="C213" s="190"/>
      <c r="D213" s="190"/>
      <c r="E213" s="190"/>
      <c r="F213" s="190"/>
      <c r="G213" s="190"/>
      <c r="H213" s="190"/>
      <c r="I213" s="190"/>
      <c r="J213" s="190"/>
      <c r="K213" s="190"/>
      <c r="L213" s="190"/>
      <c r="M213" s="190"/>
      <c r="N213" s="190"/>
      <c r="O213" s="190"/>
      <c r="P213" s="190"/>
      <c r="Q213" s="190"/>
      <c r="R213" s="190"/>
      <c r="S213" s="190"/>
      <c r="T213" s="190"/>
      <c r="U213" s="190"/>
      <c r="V213" s="190"/>
      <c r="W213" s="190"/>
      <c r="X213" s="190"/>
    </row>
    <row r="214" spans="1:24" ht="18" customHeight="1">
      <c r="A214" s="335"/>
      <c r="B214" s="190"/>
      <c r="C214" s="190"/>
      <c r="D214" s="190"/>
      <c r="E214" s="190"/>
      <c r="F214" s="190"/>
      <c r="G214" s="190"/>
      <c r="H214" s="190"/>
      <c r="I214" s="190"/>
      <c r="J214" s="190"/>
      <c r="K214" s="190"/>
      <c r="L214" s="190"/>
      <c r="M214" s="190"/>
      <c r="N214" s="190"/>
      <c r="O214" s="190"/>
      <c r="P214" s="190"/>
      <c r="Q214" s="190"/>
      <c r="R214" s="190"/>
      <c r="S214" s="190"/>
      <c r="T214" s="190"/>
      <c r="U214" s="190"/>
      <c r="V214" s="190"/>
      <c r="W214" s="190"/>
      <c r="X214" s="190"/>
    </row>
    <row r="215" spans="1:24" ht="18" customHeight="1">
      <c r="A215" s="335"/>
      <c r="B215" s="190"/>
      <c r="C215" s="190"/>
      <c r="D215" s="190"/>
      <c r="E215" s="190"/>
      <c r="F215" s="190"/>
      <c r="G215" s="190"/>
      <c r="H215" s="190"/>
      <c r="I215" s="190"/>
      <c r="J215" s="190"/>
      <c r="K215" s="190"/>
      <c r="L215" s="190"/>
      <c r="M215" s="190"/>
      <c r="N215" s="190"/>
      <c r="O215" s="190"/>
      <c r="P215" s="190"/>
      <c r="Q215" s="190"/>
      <c r="R215" s="190"/>
      <c r="S215" s="190"/>
      <c r="T215" s="190"/>
      <c r="U215" s="190"/>
      <c r="V215" s="190"/>
      <c r="W215" s="190"/>
      <c r="X215" s="190"/>
    </row>
    <row r="216" spans="1:24" ht="18" customHeight="1">
      <c r="A216" s="335"/>
      <c r="B216" s="190"/>
      <c r="C216" s="190"/>
      <c r="D216" s="190"/>
      <c r="E216" s="190"/>
      <c r="F216" s="190"/>
      <c r="G216" s="190"/>
      <c r="H216" s="190"/>
      <c r="I216" s="190"/>
      <c r="J216" s="190"/>
      <c r="K216" s="190"/>
      <c r="L216" s="190"/>
      <c r="M216" s="190"/>
      <c r="N216" s="190"/>
      <c r="O216" s="190"/>
      <c r="P216" s="190"/>
      <c r="Q216" s="190"/>
      <c r="R216" s="190"/>
      <c r="S216" s="190"/>
      <c r="T216" s="190"/>
      <c r="U216" s="190"/>
      <c r="V216" s="190"/>
      <c r="W216" s="190"/>
      <c r="X216" s="190"/>
    </row>
    <row r="217" spans="1:24" ht="18" customHeight="1">
      <c r="A217" s="335"/>
      <c r="B217" s="190"/>
      <c r="C217" s="190"/>
      <c r="D217" s="190"/>
      <c r="E217" s="190"/>
      <c r="F217" s="190"/>
      <c r="G217" s="190"/>
      <c r="H217" s="190"/>
      <c r="I217" s="190"/>
      <c r="J217" s="190"/>
      <c r="K217" s="190"/>
      <c r="L217" s="190"/>
      <c r="M217" s="190"/>
      <c r="N217" s="190"/>
      <c r="O217" s="190"/>
      <c r="P217" s="190"/>
      <c r="Q217" s="190"/>
      <c r="R217" s="190"/>
      <c r="S217" s="190"/>
      <c r="T217" s="190"/>
      <c r="U217" s="190"/>
      <c r="V217" s="190"/>
      <c r="W217" s="190"/>
      <c r="X217" s="190"/>
    </row>
    <row r="218" spans="1:24" ht="18" customHeight="1">
      <c r="A218" s="335"/>
      <c r="B218" s="190"/>
      <c r="C218" s="190"/>
      <c r="D218" s="190"/>
      <c r="E218" s="190"/>
      <c r="F218" s="190"/>
      <c r="G218" s="190"/>
      <c r="H218" s="190"/>
      <c r="I218" s="190"/>
      <c r="J218" s="190"/>
      <c r="K218" s="190"/>
      <c r="L218" s="190"/>
      <c r="M218" s="190"/>
      <c r="N218" s="190"/>
      <c r="O218" s="190"/>
      <c r="P218" s="190"/>
      <c r="Q218" s="190"/>
      <c r="R218" s="190"/>
      <c r="S218" s="190"/>
      <c r="T218" s="190"/>
      <c r="U218" s="190"/>
      <c r="V218" s="190"/>
      <c r="W218" s="190"/>
      <c r="X218" s="190"/>
    </row>
    <row r="219" spans="1:24" ht="18" customHeight="1">
      <c r="A219" s="335"/>
      <c r="B219" s="190"/>
      <c r="C219" s="190"/>
      <c r="D219" s="190"/>
      <c r="E219" s="190"/>
      <c r="F219" s="190"/>
      <c r="G219" s="190"/>
      <c r="H219" s="190"/>
      <c r="I219" s="190"/>
      <c r="J219" s="190"/>
      <c r="K219" s="190"/>
      <c r="L219" s="190"/>
      <c r="M219" s="190"/>
      <c r="N219" s="190"/>
      <c r="O219" s="190"/>
      <c r="P219" s="190"/>
      <c r="Q219" s="190"/>
      <c r="R219" s="190"/>
      <c r="S219" s="190"/>
      <c r="T219" s="190"/>
      <c r="U219" s="190"/>
      <c r="V219" s="190"/>
      <c r="W219" s="190"/>
      <c r="X219" s="190"/>
    </row>
    <row r="220" spans="1:24" ht="18" customHeight="1">
      <c r="A220" s="335"/>
      <c r="B220" s="190"/>
      <c r="C220" s="190"/>
      <c r="D220" s="190"/>
      <c r="E220" s="190"/>
      <c r="F220" s="190"/>
      <c r="G220" s="190"/>
      <c r="H220" s="190"/>
      <c r="I220" s="190"/>
      <c r="J220" s="190"/>
      <c r="K220" s="190"/>
      <c r="L220" s="190"/>
      <c r="M220" s="190"/>
      <c r="N220" s="190"/>
      <c r="O220" s="190"/>
      <c r="P220" s="190"/>
      <c r="Q220" s="190"/>
      <c r="R220" s="190"/>
      <c r="S220" s="190"/>
      <c r="T220" s="190"/>
      <c r="U220" s="190"/>
      <c r="V220" s="190"/>
      <c r="W220" s="190"/>
      <c r="X220" s="190"/>
    </row>
    <row r="221" spans="1:24" ht="15.75" customHeight="1"/>
    <row r="222" spans="1:24" ht="15.75" customHeight="1"/>
    <row r="223" spans="1:24" ht="15.75" customHeight="1"/>
    <row r="224" spans="1: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C19:D19"/>
    <mergeCell ref="C23:D23"/>
    <mergeCell ref="A1:B1"/>
    <mergeCell ref="A2:B2"/>
    <mergeCell ref="A4:D4"/>
    <mergeCell ref="C5:D5"/>
    <mergeCell ref="C18:D18"/>
  </mergeCells>
  <pageMargins left="0.6" right="0.31" top="0.33" bottom="0.49" header="0" footer="0"/>
  <pageSetup firstPageNumber="33" orientation="landscape" useFirstPageNumber="1"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Z1000"/>
  <sheetViews>
    <sheetView workbookViewId="0">
      <selection activeCell="H12" sqref="H12"/>
    </sheetView>
  </sheetViews>
  <sheetFormatPr defaultColWidth="14.42578125" defaultRowHeight="15" customHeight="1"/>
  <cols>
    <col min="1" max="1" width="5.28515625" customWidth="1"/>
    <col min="2" max="2" width="46" customWidth="1"/>
    <col min="3" max="3" width="24.140625" customWidth="1"/>
    <col min="4" max="4" width="21.85546875" customWidth="1"/>
    <col min="5" max="5" width="17.28515625" customWidth="1"/>
    <col min="6" max="6" width="16.42578125" customWidth="1"/>
    <col min="7" max="7" width="19" customWidth="1"/>
    <col min="8" max="26" width="10" customWidth="1"/>
  </cols>
  <sheetData>
    <row r="1" spans="1:26" ht="18" customHeight="1">
      <c r="A1" s="702" t="s">
        <v>721</v>
      </c>
      <c r="B1" s="707"/>
      <c r="C1" s="256"/>
      <c r="D1" s="256"/>
      <c r="E1" s="256"/>
      <c r="F1" s="256"/>
      <c r="G1" s="180" t="s">
        <v>415</v>
      </c>
      <c r="H1" s="180"/>
      <c r="I1" s="180"/>
      <c r="J1" s="180"/>
      <c r="K1" s="180"/>
      <c r="L1" s="180"/>
      <c r="M1" s="180"/>
      <c r="N1" s="180"/>
      <c r="O1" s="180"/>
      <c r="P1" s="180"/>
      <c r="Q1" s="180"/>
      <c r="R1" s="180"/>
      <c r="S1" s="180"/>
      <c r="T1" s="180"/>
      <c r="U1" s="180"/>
      <c r="V1" s="180"/>
      <c r="W1" s="180"/>
      <c r="X1" s="180"/>
      <c r="Y1" s="180"/>
      <c r="Z1" s="180"/>
    </row>
    <row r="2" spans="1:26" ht="18" customHeight="1">
      <c r="A2" s="676" t="s">
        <v>0</v>
      </c>
      <c r="B2" s="707"/>
      <c r="C2" s="256"/>
      <c r="D2" s="256"/>
      <c r="E2" s="256"/>
      <c r="F2" s="256"/>
      <c r="G2" s="135" t="s">
        <v>722</v>
      </c>
      <c r="H2" s="180"/>
      <c r="I2" s="180"/>
      <c r="J2" s="180"/>
      <c r="K2" s="180"/>
      <c r="L2" s="180"/>
      <c r="M2" s="180"/>
      <c r="N2" s="180"/>
      <c r="O2" s="180"/>
      <c r="P2" s="180"/>
      <c r="Q2" s="180"/>
      <c r="R2" s="180"/>
      <c r="S2" s="180"/>
      <c r="T2" s="180"/>
      <c r="U2" s="180"/>
      <c r="V2" s="180"/>
      <c r="W2" s="180"/>
      <c r="X2" s="180"/>
      <c r="Y2" s="180"/>
      <c r="Z2" s="180"/>
    </row>
    <row r="3" spans="1:26" ht="55.5" customHeight="1">
      <c r="A3" s="703" t="s">
        <v>723</v>
      </c>
      <c r="B3" s="758"/>
      <c r="C3" s="758"/>
      <c r="D3" s="758"/>
      <c r="E3" s="758"/>
      <c r="F3" s="758"/>
      <c r="G3" s="758"/>
      <c r="H3" s="180"/>
      <c r="I3" s="180"/>
      <c r="J3" s="180"/>
      <c r="K3" s="180"/>
      <c r="L3" s="180"/>
      <c r="M3" s="180"/>
      <c r="N3" s="180"/>
      <c r="O3" s="180"/>
      <c r="P3" s="180"/>
      <c r="Q3" s="180"/>
      <c r="R3" s="180"/>
      <c r="S3" s="180"/>
      <c r="T3" s="180"/>
      <c r="U3" s="180"/>
      <c r="V3" s="180"/>
      <c r="W3" s="180"/>
      <c r="X3" s="180"/>
      <c r="Y3" s="180"/>
      <c r="Z3" s="180"/>
    </row>
    <row r="4" spans="1:26" ht="67.5" customHeight="1">
      <c r="A4" s="199" t="s">
        <v>5</v>
      </c>
      <c r="B4" s="257" t="s">
        <v>724</v>
      </c>
      <c r="C4" s="257" t="s">
        <v>725</v>
      </c>
      <c r="D4" s="257" t="s">
        <v>726</v>
      </c>
      <c r="E4" s="257" t="s">
        <v>727</v>
      </c>
      <c r="F4" s="257" t="s">
        <v>728</v>
      </c>
      <c r="G4" s="257" t="s">
        <v>13</v>
      </c>
      <c r="H4" s="258"/>
      <c r="I4" s="258"/>
      <c r="J4" s="258"/>
      <c r="K4" s="258"/>
      <c r="L4" s="258"/>
      <c r="M4" s="258"/>
      <c r="N4" s="258"/>
      <c r="O4" s="258"/>
      <c r="P4" s="258"/>
      <c r="Q4" s="258"/>
      <c r="R4" s="258"/>
      <c r="S4" s="258"/>
      <c r="T4" s="258"/>
      <c r="U4" s="258"/>
      <c r="V4" s="258"/>
      <c r="W4" s="258"/>
      <c r="X4" s="258"/>
      <c r="Y4" s="258"/>
      <c r="Z4" s="258"/>
    </row>
    <row r="5" spans="1:26" ht="15.75" customHeight="1">
      <c r="A5" s="259">
        <v>1</v>
      </c>
      <c r="B5" s="260" t="s">
        <v>729</v>
      </c>
      <c r="C5" s="260">
        <v>2118482400</v>
      </c>
      <c r="D5" s="260">
        <v>321362067.60000002</v>
      </c>
      <c r="E5" s="260">
        <v>1162123261.5957217</v>
      </c>
      <c r="F5" s="260">
        <f t="shared" ref="F5:F42" si="0">SUM(C5:E5)</f>
        <v>3601967729.1957216</v>
      </c>
      <c r="G5" s="261"/>
      <c r="H5" s="262"/>
      <c r="I5" s="262"/>
      <c r="J5" s="262"/>
      <c r="K5" s="262"/>
      <c r="L5" s="262"/>
      <c r="M5" s="262"/>
      <c r="N5" s="262"/>
      <c r="O5" s="262"/>
      <c r="P5" s="262"/>
      <c r="Q5" s="262"/>
      <c r="R5" s="262"/>
      <c r="S5" s="262"/>
      <c r="T5" s="262"/>
      <c r="U5" s="262"/>
      <c r="V5" s="262"/>
      <c r="W5" s="262"/>
      <c r="X5" s="262"/>
      <c r="Y5" s="262"/>
      <c r="Z5" s="262"/>
    </row>
    <row r="6" spans="1:26" ht="15.75" customHeight="1">
      <c r="A6" s="259">
        <v>2</v>
      </c>
      <c r="B6" s="260" t="s">
        <v>730</v>
      </c>
      <c r="C6" s="260">
        <v>632666400</v>
      </c>
      <c r="D6" s="260">
        <v>97355706</v>
      </c>
      <c r="E6" s="260">
        <v>287277841.90108645</v>
      </c>
      <c r="F6" s="260">
        <f t="shared" si="0"/>
        <v>1017299947.9010864</v>
      </c>
      <c r="G6" s="261"/>
      <c r="H6" s="262"/>
      <c r="I6" s="262"/>
      <c r="J6" s="262"/>
      <c r="K6" s="262"/>
      <c r="L6" s="262"/>
      <c r="M6" s="262"/>
      <c r="N6" s="262"/>
      <c r="O6" s="262"/>
      <c r="P6" s="262"/>
      <c r="Q6" s="262"/>
      <c r="R6" s="262"/>
      <c r="S6" s="262"/>
      <c r="T6" s="262"/>
      <c r="U6" s="262"/>
      <c r="V6" s="262"/>
      <c r="W6" s="262"/>
      <c r="X6" s="262"/>
      <c r="Y6" s="262"/>
      <c r="Z6" s="262"/>
    </row>
    <row r="7" spans="1:26" ht="15.75" customHeight="1">
      <c r="A7" s="259">
        <v>3</v>
      </c>
      <c r="B7" s="260" t="s">
        <v>731</v>
      </c>
      <c r="C7" s="260">
        <v>834229401.60000002</v>
      </c>
      <c r="D7" s="260">
        <v>134934924.47999999</v>
      </c>
      <c r="E7" s="260">
        <v>442023488.76383674</v>
      </c>
      <c r="F7" s="260">
        <f t="shared" si="0"/>
        <v>1411187814.8438368</v>
      </c>
      <c r="G7" s="261"/>
      <c r="H7" s="262"/>
      <c r="I7" s="262"/>
      <c r="J7" s="262"/>
      <c r="K7" s="262"/>
      <c r="L7" s="262"/>
      <c r="M7" s="262"/>
      <c r="N7" s="262"/>
      <c r="O7" s="262"/>
      <c r="P7" s="262"/>
      <c r="Q7" s="262"/>
      <c r="R7" s="262"/>
      <c r="S7" s="262"/>
      <c r="T7" s="262"/>
      <c r="U7" s="262"/>
      <c r="V7" s="262"/>
      <c r="W7" s="262"/>
      <c r="X7" s="262"/>
      <c r="Y7" s="262"/>
      <c r="Z7" s="262"/>
    </row>
    <row r="8" spans="1:26" ht="15.75" customHeight="1">
      <c r="A8" s="259">
        <v>4</v>
      </c>
      <c r="B8" s="260" t="s">
        <v>732</v>
      </c>
      <c r="C8" s="260">
        <v>1175505480</v>
      </c>
      <c r="D8" s="260">
        <v>95259007.799999997</v>
      </c>
      <c r="E8" s="260">
        <v>868124558.58076119</v>
      </c>
      <c r="F8" s="260">
        <f t="shared" si="0"/>
        <v>2138889046.3807611</v>
      </c>
      <c r="G8" s="260"/>
      <c r="H8" s="262"/>
      <c r="I8" s="262"/>
      <c r="J8" s="262"/>
      <c r="K8" s="262"/>
      <c r="L8" s="262"/>
      <c r="M8" s="262"/>
      <c r="N8" s="262"/>
      <c r="O8" s="262"/>
      <c r="P8" s="262"/>
      <c r="Q8" s="262"/>
      <c r="R8" s="262"/>
      <c r="S8" s="262"/>
      <c r="T8" s="262"/>
      <c r="U8" s="262"/>
      <c r="V8" s="262"/>
      <c r="W8" s="262"/>
      <c r="X8" s="262"/>
      <c r="Y8" s="262"/>
      <c r="Z8" s="262"/>
    </row>
    <row r="9" spans="1:26" ht="15.75" customHeight="1">
      <c r="A9" s="259">
        <v>5</v>
      </c>
      <c r="B9" s="260" t="s">
        <v>733</v>
      </c>
      <c r="C9" s="260">
        <v>68207040</v>
      </c>
      <c r="D9" s="260">
        <v>9832212</v>
      </c>
      <c r="E9" s="260">
        <v>26178900.304756787</v>
      </c>
      <c r="F9" s="260">
        <f t="shared" si="0"/>
        <v>104218152.30475679</v>
      </c>
      <c r="G9" s="260"/>
      <c r="H9" s="262"/>
      <c r="I9" s="262"/>
      <c r="J9" s="262"/>
      <c r="K9" s="262"/>
      <c r="L9" s="262"/>
      <c r="M9" s="262"/>
      <c r="N9" s="262"/>
      <c r="O9" s="262"/>
      <c r="P9" s="262"/>
      <c r="Q9" s="262"/>
      <c r="R9" s="262"/>
      <c r="S9" s="262"/>
      <c r="T9" s="262"/>
      <c r="U9" s="262"/>
      <c r="V9" s="262"/>
      <c r="W9" s="262"/>
      <c r="X9" s="262"/>
      <c r="Y9" s="262"/>
      <c r="Z9" s="262"/>
    </row>
    <row r="10" spans="1:26" ht="15.75" customHeight="1">
      <c r="A10" s="259">
        <v>6</v>
      </c>
      <c r="B10" s="260" t="s">
        <v>734</v>
      </c>
      <c r="C10" s="260">
        <v>1348468776</v>
      </c>
      <c r="D10" s="260">
        <v>209578220.75999999</v>
      </c>
      <c r="E10" s="260">
        <v>684423279.70326042</v>
      </c>
      <c r="F10" s="260">
        <f t="shared" si="0"/>
        <v>2242470276.4632607</v>
      </c>
      <c r="G10" s="260"/>
      <c r="H10" s="262"/>
      <c r="I10" s="262"/>
      <c r="J10" s="262"/>
      <c r="K10" s="262"/>
      <c r="L10" s="262"/>
      <c r="M10" s="262"/>
      <c r="N10" s="262"/>
      <c r="O10" s="262"/>
      <c r="P10" s="262"/>
      <c r="Q10" s="262"/>
      <c r="R10" s="262"/>
      <c r="S10" s="262"/>
      <c r="T10" s="262"/>
      <c r="U10" s="262"/>
      <c r="V10" s="262"/>
      <c r="W10" s="262"/>
      <c r="X10" s="262"/>
      <c r="Y10" s="262"/>
      <c r="Z10" s="262"/>
    </row>
    <row r="11" spans="1:26" ht="15.75" customHeight="1">
      <c r="A11" s="259">
        <v>7</v>
      </c>
      <c r="B11" s="260" t="s">
        <v>735</v>
      </c>
      <c r="C11" s="260">
        <v>5556396735.6000004</v>
      </c>
      <c r="D11" s="260">
        <v>851593302.21000004</v>
      </c>
      <c r="E11" s="260">
        <v>4666810417.2142477</v>
      </c>
      <c r="F11" s="260">
        <f t="shared" si="0"/>
        <v>11074800455.024248</v>
      </c>
      <c r="G11" s="260"/>
      <c r="H11" s="262"/>
      <c r="I11" s="262"/>
      <c r="J11" s="262"/>
      <c r="K11" s="262"/>
      <c r="L11" s="262"/>
      <c r="M11" s="262"/>
      <c r="N11" s="262"/>
      <c r="O11" s="262"/>
      <c r="P11" s="262"/>
      <c r="Q11" s="262"/>
      <c r="R11" s="262"/>
      <c r="S11" s="262"/>
      <c r="T11" s="262"/>
      <c r="U11" s="262"/>
      <c r="V11" s="262"/>
      <c r="W11" s="262"/>
      <c r="X11" s="262"/>
      <c r="Y11" s="262"/>
      <c r="Z11" s="262"/>
    </row>
    <row r="12" spans="1:26" ht="15.75" customHeight="1">
      <c r="A12" s="259">
        <v>8</v>
      </c>
      <c r="B12" s="260" t="s">
        <v>736</v>
      </c>
      <c r="C12" s="260">
        <v>2711943144</v>
      </c>
      <c r="D12" s="260">
        <v>417842958.83999997</v>
      </c>
      <c r="E12" s="260">
        <v>889946816.35768318</v>
      </c>
      <c r="F12" s="260">
        <f t="shared" si="0"/>
        <v>4019732919.1976833</v>
      </c>
      <c r="G12" s="260"/>
      <c r="H12" s="262"/>
      <c r="I12" s="262"/>
      <c r="J12" s="262"/>
      <c r="K12" s="262"/>
      <c r="L12" s="262"/>
      <c r="M12" s="262"/>
      <c r="N12" s="262"/>
      <c r="O12" s="262"/>
      <c r="P12" s="262"/>
      <c r="Q12" s="262"/>
      <c r="R12" s="262"/>
      <c r="S12" s="262"/>
      <c r="T12" s="262"/>
      <c r="U12" s="262"/>
      <c r="V12" s="262"/>
      <c r="W12" s="262"/>
      <c r="X12" s="262"/>
      <c r="Y12" s="262"/>
      <c r="Z12" s="262"/>
    </row>
    <row r="13" spans="1:26" ht="15.75" customHeight="1">
      <c r="A13" s="259">
        <v>9</v>
      </c>
      <c r="B13" s="260" t="s">
        <v>737</v>
      </c>
      <c r="C13" s="260">
        <v>5672395056</v>
      </c>
      <c r="D13" s="260">
        <v>881656130.75999999</v>
      </c>
      <c r="E13" s="260">
        <v>3572226456.3235579</v>
      </c>
      <c r="F13" s="260">
        <f t="shared" si="0"/>
        <v>10126277643.083557</v>
      </c>
      <c r="G13" s="260"/>
      <c r="H13" s="262"/>
      <c r="I13" s="262"/>
      <c r="J13" s="262"/>
      <c r="K13" s="262"/>
      <c r="L13" s="262"/>
      <c r="M13" s="262"/>
      <c r="N13" s="262"/>
      <c r="O13" s="262"/>
      <c r="P13" s="262"/>
      <c r="Q13" s="262"/>
      <c r="R13" s="262"/>
      <c r="S13" s="262"/>
      <c r="T13" s="262"/>
      <c r="U13" s="262"/>
      <c r="V13" s="262"/>
      <c r="W13" s="262"/>
      <c r="X13" s="262"/>
      <c r="Y13" s="262"/>
      <c r="Z13" s="262"/>
    </row>
    <row r="14" spans="1:26" ht="15.75" customHeight="1">
      <c r="A14" s="259">
        <v>10</v>
      </c>
      <c r="B14" s="260" t="s">
        <v>738</v>
      </c>
      <c r="C14" s="260">
        <v>3615900744</v>
      </c>
      <c r="D14" s="260">
        <v>560412133.73999989</v>
      </c>
      <c r="E14" s="260">
        <v>4423898938.0060272</v>
      </c>
      <c r="F14" s="260">
        <f t="shared" si="0"/>
        <v>8600211815.746027</v>
      </c>
      <c r="G14" s="260"/>
      <c r="H14" s="262"/>
      <c r="I14" s="262"/>
      <c r="J14" s="262"/>
      <c r="K14" s="262"/>
      <c r="L14" s="262"/>
      <c r="M14" s="262"/>
      <c r="N14" s="262"/>
      <c r="O14" s="262"/>
      <c r="P14" s="262"/>
      <c r="Q14" s="262"/>
      <c r="R14" s="262"/>
      <c r="S14" s="262"/>
      <c r="T14" s="262"/>
      <c r="U14" s="262"/>
      <c r="V14" s="262"/>
      <c r="W14" s="262"/>
      <c r="X14" s="262"/>
      <c r="Y14" s="262"/>
      <c r="Z14" s="262"/>
    </row>
    <row r="15" spans="1:26" ht="15.75" customHeight="1">
      <c r="A15" s="259">
        <v>11</v>
      </c>
      <c r="B15" s="260" t="s">
        <v>739</v>
      </c>
      <c r="C15" s="260">
        <v>6886295268</v>
      </c>
      <c r="D15" s="260">
        <v>1079396620.3799999</v>
      </c>
      <c r="E15" s="260">
        <v>3267612899.3797483</v>
      </c>
      <c r="F15" s="260">
        <f t="shared" si="0"/>
        <v>11233304787.759748</v>
      </c>
      <c r="G15" s="260"/>
      <c r="H15" s="262"/>
      <c r="I15" s="262"/>
      <c r="J15" s="262"/>
      <c r="K15" s="262"/>
      <c r="L15" s="262"/>
      <c r="M15" s="262"/>
      <c r="N15" s="262"/>
      <c r="O15" s="262"/>
      <c r="P15" s="262"/>
      <c r="Q15" s="262"/>
      <c r="R15" s="262"/>
      <c r="S15" s="262"/>
      <c r="T15" s="262"/>
      <c r="U15" s="262"/>
      <c r="V15" s="262"/>
      <c r="W15" s="262"/>
      <c r="X15" s="262"/>
      <c r="Y15" s="262"/>
      <c r="Z15" s="262"/>
    </row>
    <row r="16" spans="1:26" ht="15.75" customHeight="1">
      <c r="A16" s="259">
        <v>12</v>
      </c>
      <c r="B16" s="260" t="s">
        <v>740</v>
      </c>
      <c r="C16" s="260">
        <v>4021341172.8000002</v>
      </c>
      <c r="D16" s="260">
        <v>683882867.10000002</v>
      </c>
      <c r="E16" s="260">
        <v>2350644934.4309459</v>
      </c>
      <c r="F16" s="260">
        <f t="shared" si="0"/>
        <v>7055868974.330946</v>
      </c>
      <c r="G16" s="260"/>
      <c r="H16" s="262"/>
      <c r="I16" s="262"/>
      <c r="J16" s="262"/>
      <c r="K16" s="262"/>
      <c r="L16" s="262"/>
      <c r="M16" s="262"/>
      <c r="N16" s="262"/>
      <c r="O16" s="262"/>
      <c r="P16" s="262"/>
      <c r="Q16" s="262"/>
      <c r="R16" s="262"/>
      <c r="S16" s="262"/>
      <c r="T16" s="262"/>
      <c r="U16" s="262"/>
      <c r="V16" s="262"/>
      <c r="W16" s="262"/>
      <c r="X16" s="262"/>
      <c r="Y16" s="262"/>
      <c r="Z16" s="262"/>
    </row>
    <row r="17" spans="1:26" ht="15.75" customHeight="1">
      <c r="A17" s="259">
        <v>13</v>
      </c>
      <c r="B17" s="260" t="s">
        <v>741</v>
      </c>
      <c r="C17" s="260">
        <v>864248712</v>
      </c>
      <c r="D17" s="260">
        <v>131799541.31999999</v>
      </c>
      <c r="E17" s="260">
        <v>508846108.14884198</v>
      </c>
      <c r="F17" s="260">
        <f t="shared" si="0"/>
        <v>1504894361.468842</v>
      </c>
      <c r="G17" s="260"/>
      <c r="H17" s="262"/>
      <c r="I17" s="262"/>
      <c r="J17" s="262"/>
      <c r="K17" s="262"/>
      <c r="L17" s="262"/>
      <c r="M17" s="262"/>
      <c r="N17" s="262"/>
      <c r="O17" s="262"/>
      <c r="P17" s="262"/>
      <c r="Q17" s="262"/>
      <c r="R17" s="262"/>
      <c r="S17" s="262"/>
      <c r="T17" s="262"/>
      <c r="U17" s="262"/>
      <c r="V17" s="262"/>
      <c r="W17" s="262"/>
      <c r="X17" s="262"/>
      <c r="Y17" s="262"/>
      <c r="Z17" s="262"/>
    </row>
    <row r="18" spans="1:26" ht="15.75" customHeight="1">
      <c r="A18" s="259">
        <v>14</v>
      </c>
      <c r="B18" s="260" t="s">
        <v>742</v>
      </c>
      <c r="C18" s="260">
        <v>1084491744</v>
      </c>
      <c r="D18" s="260">
        <v>167781235.44</v>
      </c>
      <c r="E18" s="260">
        <v>536949534.79609585</v>
      </c>
      <c r="F18" s="260">
        <f t="shared" si="0"/>
        <v>1789222514.2360959</v>
      </c>
      <c r="G18" s="260"/>
      <c r="H18" s="262"/>
      <c r="I18" s="262"/>
      <c r="J18" s="262"/>
      <c r="K18" s="262"/>
      <c r="L18" s="262"/>
      <c r="M18" s="262"/>
      <c r="N18" s="262"/>
      <c r="O18" s="262"/>
      <c r="P18" s="262"/>
      <c r="Q18" s="262"/>
      <c r="R18" s="262"/>
      <c r="S18" s="262"/>
      <c r="T18" s="262"/>
      <c r="U18" s="262"/>
      <c r="V18" s="262"/>
      <c r="W18" s="262"/>
      <c r="X18" s="262"/>
      <c r="Y18" s="262"/>
      <c r="Z18" s="262"/>
    </row>
    <row r="19" spans="1:26" ht="15.75" customHeight="1">
      <c r="A19" s="259">
        <v>15</v>
      </c>
      <c r="B19" s="260" t="s">
        <v>743</v>
      </c>
      <c r="C19" s="260">
        <v>1118441616</v>
      </c>
      <c r="D19" s="260">
        <v>176178112.56</v>
      </c>
      <c r="E19" s="260">
        <v>450567686.21524531</v>
      </c>
      <c r="F19" s="260">
        <f t="shared" si="0"/>
        <v>1745187414.7752452</v>
      </c>
      <c r="G19" s="260"/>
      <c r="H19" s="262"/>
      <c r="I19" s="262"/>
      <c r="J19" s="262"/>
      <c r="K19" s="262"/>
      <c r="L19" s="262"/>
      <c r="M19" s="262"/>
      <c r="N19" s="262"/>
      <c r="O19" s="262"/>
      <c r="P19" s="262"/>
      <c r="Q19" s="262"/>
      <c r="R19" s="262"/>
      <c r="S19" s="262"/>
      <c r="T19" s="262"/>
      <c r="U19" s="262"/>
      <c r="V19" s="262"/>
      <c r="W19" s="262"/>
      <c r="X19" s="262"/>
      <c r="Y19" s="262"/>
      <c r="Z19" s="262"/>
    </row>
    <row r="20" spans="1:26" ht="15.75" customHeight="1">
      <c r="A20" s="259">
        <v>16</v>
      </c>
      <c r="B20" s="260" t="s">
        <v>744</v>
      </c>
      <c r="C20" s="260">
        <v>1379758780.8000002</v>
      </c>
      <c r="D20" s="260">
        <v>216862461.24000001</v>
      </c>
      <c r="E20" s="260">
        <v>810715080.2913487</v>
      </c>
      <c r="F20" s="260">
        <f t="shared" si="0"/>
        <v>2407336322.3313489</v>
      </c>
      <c r="G20" s="260"/>
      <c r="H20" s="262"/>
      <c r="I20" s="262"/>
      <c r="J20" s="262"/>
      <c r="K20" s="262"/>
      <c r="L20" s="262"/>
      <c r="M20" s="262"/>
      <c r="N20" s="262"/>
      <c r="O20" s="262"/>
      <c r="P20" s="262"/>
      <c r="Q20" s="262"/>
      <c r="R20" s="262"/>
      <c r="S20" s="262"/>
      <c r="T20" s="262"/>
      <c r="U20" s="262"/>
      <c r="V20" s="262"/>
      <c r="W20" s="262"/>
      <c r="X20" s="262"/>
      <c r="Y20" s="262"/>
      <c r="Z20" s="262"/>
    </row>
    <row r="21" spans="1:26" ht="15.75" customHeight="1">
      <c r="A21" s="259">
        <v>17</v>
      </c>
      <c r="B21" s="260" t="s">
        <v>745</v>
      </c>
      <c r="C21" s="260">
        <v>1210701600</v>
      </c>
      <c r="D21" s="260">
        <v>188450730</v>
      </c>
      <c r="E21" s="260">
        <v>742595992.81170547</v>
      </c>
      <c r="F21" s="260">
        <f t="shared" si="0"/>
        <v>2141748322.8117056</v>
      </c>
      <c r="G21" s="260"/>
      <c r="H21" s="262"/>
      <c r="I21" s="262"/>
      <c r="J21" s="262"/>
      <c r="K21" s="262"/>
      <c r="L21" s="262"/>
      <c r="M21" s="262"/>
      <c r="N21" s="262"/>
      <c r="O21" s="262"/>
      <c r="P21" s="262"/>
      <c r="Q21" s="262"/>
      <c r="R21" s="262"/>
      <c r="S21" s="262"/>
      <c r="T21" s="262"/>
      <c r="U21" s="262"/>
      <c r="V21" s="262"/>
      <c r="W21" s="262"/>
      <c r="X21" s="262"/>
      <c r="Y21" s="262"/>
      <c r="Z21" s="262"/>
    </row>
    <row r="22" spans="1:26" ht="15.75" customHeight="1">
      <c r="A22" s="259">
        <v>18</v>
      </c>
      <c r="B22" s="260" t="s">
        <v>746</v>
      </c>
      <c r="C22" s="260">
        <v>927086184</v>
      </c>
      <c r="D22" s="260">
        <v>143917112.34</v>
      </c>
      <c r="E22" s="260">
        <v>514040630.59484255</v>
      </c>
      <c r="F22" s="260">
        <f t="shared" si="0"/>
        <v>1585043926.9348426</v>
      </c>
      <c r="G22" s="260"/>
      <c r="H22" s="262"/>
      <c r="I22" s="262"/>
      <c r="J22" s="262"/>
      <c r="K22" s="262"/>
      <c r="L22" s="262"/>
      <c r="M22" s="262"/>
      <c r="N22" s="262"/>
      <c r="O22" s="262"/>
      <c r="P22" s="262"/>
      <c r="Q22" s="262"/>
      <c r="R22" s="262"/>
      <c r="S22" s="262"/>
      <c r="T22" s="262"/>
      <c r="U22" s="262"/>
      <c r="V22" s="262"/>
      <c r="W22" s="262"/>
      <c r="X22" s="262"/>
      <c r="Y22" s="262"/>
      <c r="Z22" s="262"/>
    </row>
    <row r="23" spans="1:26" ht="15.75" customHeight="1">
      <c r="A23" s="259">
        <v>19</v>
      </c>
      <c r="B23" s="260" t="s">
        <v>747</v>
      </c>
      <c r="C23" s="260">
        <v>2680057224</v>
      </c>
      <c r="D23" s="260">
        <v>421432136.39999998</v>
      </c>
      <c r="E23" s="260">
        <v>1509705573.8724174</v>
      </c>
      <c r="F23" s="260">
        <f t="shared" si="0"/>
        <v>4611194934.2724171</v>
      </c>
      <c r="G23" s="260"/>
      <c r="H23" s="262"/>
      <c r="I23" s="262"/>
      <c r="J23" s="262"/>
      <c r="K23" s="262"/>
      <c r="L23" s="262"/>
      <c r="M23" s="262"/>
      <c r="N23" s="262"/>
      <c r="O23" s="262"/>
      <c r="P23" s="262"/>
      <c r="Q23" s="262"/>
      <c r="R23" s="262"/>
      <c r="S23" s="262"/>
      <c r="T23" s="262"/>
      <c r="U23" s="262"/>
      <c r="V23" s="262"/>
      <c r="W23" s="262"/>
      <c r="X23" s="262"/>
      <c r="Y23" s="262"/>
      <c r="Z23" s="262"/>
    </row>
    <row r="24" spans="1:26" ht="15.75" customHeight="1">
      <c r="A24" s="259">
        <v>20</v>
      </c>
      <c r="B24" s="260" t="s">
        <v>748</v>
      </c>
      <c r="C24" s="260">
        <v>774546192</v>
      </c>
      <c r="D24" s="260">
        <v>121400086.31999999</v>
      </c>
      <c r="E24" s="260">
        <v>367131265.13758743</v>
      </c>
      <c r="F24" s="260">
        <f t="shared" si="0"/>
        <v>1263077543.4575872</v>
      </c>
      <c r="G24" s="260"/>
      <c r="H24" s="262"/>
      <c r="I24" s="262"/>
      <c r="J24" s="262"/>
      <c r="K24" s="262"/>
      <c r="L24" s="262"/>
      <c r="M24" s="262"/>
      <c r="N24" s="262"/>
      <c r="O24" s="262"/>
      <c r="P24" s="262"/>
      <c r="Q24" s="262"/>
      <c r="R24" s="262"/>
      <c r="S24" s="262"/>
      <c r="T24" s="262"/>
      <c r="U24" s="262"/>
      <c r="V24" s="262"/>
      <c r="W24" s="262"/>
      <c r="X24" s="262"/>
      <c r="Y24" s="262"/>
      <c r="Z24" s="262"/>
    </row>
    <row r="25" spans="1:26" ht="15.75" customHeight="1">
      <c r="A25" s="259">
        <v>21</v>
      </c>
      <c r="B25" s="260" t="s">
        <v>749</v>
      </c>
      <c r="C25" s="260">
        <v>668900160</v>
      </c>
      <c r="D25" s="260">
        <v>104238254.40000001</v>
      </c>
      <c r="E25" s="260">
        <v>379920479.56602949</v>
      </c>
      <c r="F25" s="260">
        <f t="shared" si="0"/>
        <v>1153058893.9660294</v>
      </c>
      <c r="G25" s="260"/>
      <c r="H25" s="262"/>
      <c r="I25" s="262"/>
      <c r="J25" s="262"/>
      <c r="K25" s="262"/>
      <c r="L25" s="262"/>
      <c r="M25" s="262"/>
      <c r="N25" s="262"/>
      <c r="O25" s="262"/>
      <c r="P25" s="262"/>
      <c r="Q25" s="262"/>
      <c r="R25" s="262"/>
      <c r="S25" s="262"/>
      <c r="T25" s="262"/>
      <c r="U25" s="262"/>
      <c r="V25" s="262"/>
      <c r="W25" s="262"/>
      <c r="X25" s="262"/>
      <c r="Y25" s="262"/>
      <c r="Z25" s="262"/>
    </row>
    <row r="26" spans="1:26" ht="15.75" customHeight="1">
      <c r="A26" s="259">
        <v>22</v>
      </c>
      <c r="B26" s="260" t="s">
        <v>750</v>
      </c>
      <c r="C26" s="260">
        <v>555628896</v>
      </c>
      <c r="D26" s="260">
        <v>84116674.560000002</v>
      </c>
      <c r="E26" s="260">
        <v>311260199.76039094</v>
      </c>
      <c r="F26" s="260">
        <f t="shared" si="0"/>
        <v>951005770.32039094</v>
      </c>
      <c r="G26" s="260"/>
      <c r="H26" s="262"/>
      <c r="I26" s="262"/>
      <c r="J26" s="262"/>
      <c r="K26" s="262"/>
      <c r="L26" s="262"/>
      <c r="M26" s="262"/>
      <c r="N26" s="262"/>
      <c r="O26" s="262"/>
      <c r="P26" s="262"/>
      <c r="Q26" s="262"/>
      <c r="R26" s="262"/>
      <c r="S26" s="262"/>
      <c r="T26" s="262"/>
      <c r="U26" s="262"/>
      <c r="V26" s="262"/>
      <c r="W26" s="262"/>
      <c r="X26" s="262"/>
      <c r="Y26" s="262"/>
      <c r="Z26" s="262"/>
    </row>
    <row r="27" spans="1:26" ht="15.75" customHeight="1">
      <c r="A27" s="259">
        <v>23</v>
      </c>
      <c r="B27" s="260" t="s">
        <v>751</v>
      </c>
      <c r="C27" s="260">
        <v>726072432</v>
      </c>
      <c r="D27" s="260">
        <v>111786788.09999999</v>
      </c>
      <c r="E27" s="260">
        <v>378984835.15061623</v>
      </c>
      <c r="F27" s="260">
        <f t="shared" si="0"/>
        <v>1216844055.2506163</v>
      </c>
      <c r="G27" s="260"/>
      <c r="H27" s="262"/>
      <c r="I27" s="262"/>
      <c r="J27" s="262"/>
      <c r="K27" s="262"/>
      <c r="L27" s="262"/>
      <c r="M27" s="262"/>
      <c r="N27" s="262"/>
      <c r="O27" s="262"/>
      <c r="P27" s="262"/>
      <c r="Q27" s="262"/>
      <c r="R27" s="262"/>
      <c r="S27" s="262"/>
      <c r="T27" s="262"/>
      <c r="U27" s="262"/>
      <c r="V27" s="262"/>
      <c r="W27" s="262"/>
      <c r="X27" s="262"/>
      <c r="Y27" s="262"/>
      <c r="Z27" s="262"/>
    </row>
    <row r="28" spans="1:26" ht="15.75" customHeight="1">
      <c r="A28" s="259">
        <v>24</v>
      </c>
      <c r="B28" s="260" t="s">
        <v>752</v>
      </c>
      <c r="C28" s="260">
        <v>1471976721.5999999</v>
      </c>
      <c r="D28" s="260">
        <v>232349455.68000001</v>
      </c>
      <c r="E28" s="260">
        <v>845138981.65740359</v>
      </c>
      <c r="F28" s="260">
        <f t="shared" si="0"/>
        <v>2549465158.9374037</v>
      </c>
      <c r="G28" s="260"/>
      <c r="H28" s="262"/>
      <c r="I28" s="262"/>
      <c r="J28" s="262"/>
      <c r="K28" s="262"/>
      <c r="L28" s="262"/>
      <c r="M28" s="262"/>
      <c r="N28" s="262"/>
      <c r="O28" s="262"/>
      <c r="P28" s="262"/>
      <c r="Q28" s="262"/>
      <c r="R28" s="262"/>
      <c r="S28" s="262"/>
      <c r="T28" s="262"/>
      <c r="U28" s="262"/>
      <c r="V28" s="262"/>
      <c r="W28" s="262"/>
      <c r="X28" s="262"/>
      <c r="Y28" s="262"/>
      <c r="Z28" s="262"/>
    </row>
    <row r="29" spans="1:26" ht="15.75" customHeight="1">
      <c r="A29" s="259">
        <v>25</v>
      </c>
      <c r="B29" s="260" t="s">
        <v>753</v>
      </c>
      <c r="C29" s="260">
        <v>791483040</v>
      </c>
      <c r="D29" s="260">
        <v>124331262</v>
      </c>
      <c r="E29" s="260">
        <v>462007387.81940514</v>
      </c>
      <c r="F29" s="260">
        <f t="shared" si="0"/>
        <v>1377821689.8194051</v>
      </c>
      <c r="G29" s="260"/>
      <c r="H29" s="262"/>
      <c r="I29" s="262"/>
      <c r="J29" s="262"/>
      <c r="K29" s="262"/>
      <c r="L29" s="262"/>
      <c r="M29" s="262"/>
      <c r="N29" s="262"/>
      <c r="O29" s="262"/>
      <c r="P29" s="262"/>
      <c r="Q29" s="262"/>
      <c r="R29" s="262"/>
      <c r="S29" s="262"/>
      <c r="T29" s="262"/>
      <c r="U29" s="262"/>
      <c r="V29" s="262"/>
      <c r="W29" s="262"/>
      <c r="X29" s="262"/>
      <c r="Y29" s="262"/>
      <c r="Z29" s="262"/>
    </row>
    <row r="30" spans="1:26" ht="15.75" customHeight="1">
      <c r="A30" s="259">
        <v>26</v>
      </c>
      <c r="B30" s="260" t="s">
        <v>754</v>
      </c>
      <c r="C30" s="260">
        <v>1290938688</v>
      </c>
      <c r="D30" s="260">
        <v>206508385.68000001</v>
      </c>
      <c r="E30" s="260">
        <v>664911866.44211102</v>
      </c>
      <c r="F30" s="260">
        <f t="shared" si="0"/>
        <v>2162358940.1221113</v>
      </c>
      <c r="G30" s="260"/>
      <c r="H30" s="262"/>
      <c r="I30" s="262"/>
      <c r="J30" s="262"/>
      <c r="K30" s="262"/>
      <c r="L30" s="262"/>
      <c r="M30" s="262"/>
      <c r="N30" s="262"/>
      <c r="O30" s="262"/>
      <c r="P30" s="262"/>
      <c r="Q30" s="262"/>
      <c r="R30" s="262"/>
      <c r="S30" s="262"/>
      <c r="T30" s="262"/>
      <c r="U30" s="262"/>
      <c r="V30" s="262"/>
      <c r="W30" s="262"/>
      <c r="X30" s="262"/>
      <c r="Y30" s="262"/>
      <c r="Z30" s="262"/>
    </row>
    <row r="31" spans="1:26" ht="15.75" customHeight="1">
      <c r="A31" s="259">
        <v>27</v>
      </c>
      <c r="B31" s="260" t="s">
        <v>755</v>
      </c>
      <c r="C31" s="260">
        <v>854439132</v>
      </c>
      <c r="D31" s="260">
        <v>136612703.22</v>
      </c>
      <c r="E31" s="260">
        <v>370637451.68081933</v>
      </c>
      <c r="F31" s="260">
        <f t="shared" si="0"/>
        <v>1361689286.9008193</v>
      </c>
      <c r="G31" s="260"/>
      <c r="H31" s="262"/>
      <c r="I31" s="262"/>
      <c r="J31" s="262"/>
      <c r="K31" s="262"/>
      <c r="L31" s="262"/>
      <c r="M31" s="262"/>
      <c r="N31" s="262"/>
      <c r="O31" s="262"/>
      <c r="P31" s="262"/>
      <c r="Q31" s="262"/>
      <c r="R31" s="262"/>
      <c r="S31" s="262"/>
      <c r="T31" s="262"/>
      <c r="U31" s="262"/>
      <c r="V31" s="262"/>
      <c r="W31" s="262"/>
      <c r="X31" s="262"/>
      <c r="Y31" s="262"/>
      <c r="Z31" s="262"/>
    </row>
    <row r="32" spans="1:26" ht="15.75" customHeight="1">
      <c r="A32" s="259">
        <v>28</v>
      </c>
      <c r="B32" s="260" t="s">
        <v>756</v>
      </c>
      <c r="C32" s="260">
        <v>2047672243.2</v>
      </c>
      <c r="D32" s="260">
        <v>314997180.96000004</v>
      </c>
      <c r="E32" s="260">
        <v>1156242784.434732</v>
      </c>
      <c r="F32" s="260">
        <f t="shared" si="0"/>
        <v>3518912208.5947318</v>
      </c>
      <c r="G32" s="260"/>
      <c r="H32" s="262"/>
      <c r="I32" s="262"/>
      <c r="J32" s="262"/>
      <c r="K32" s="262"/>
      <c r="L32" s="262"/>
      <c r="M32" s="262"/>
      <c r="N32" s="262"/>
      <c r="O32" s="262"/>
      <c r="P32" s="262"/>
      <c r="Q32" s="262"/>
      <c r="R32" s="262"/>
      <c r="S32" s="262"/>
      <c r="T32" s="262"/>
      <c r="U32" s="262"/>
      <c r="V32" s="262"/>
      <c r="W32" s="262"/>
      <c r="X32" s="262"/>
      <c r="Y32" s="262"/>
      <c r="Z32" s="262"/>
    </row>
    <row r="33" spans="1:26" ht="15.75" customHeight="1">
      <c r="A33" s="259">
        <v>29</v>
      </c>
      <c r="B33" s="260" t="s">
        <v>757</v>
      </c>
      <c r="C33" s="260">
        <v>3030674716.8000002</v>
      </c>
      <c r="D33" s="260">
        <v>477189182.04000002</v>
      </c>
      <c r="E33" s="260">
        <v>1695435748.4791789</v>
      </c>
      <c r="F33" s="260">
        <f t="shared" si="0"/>
        <v>5203299647.3191795</v>
      </c>
      <c r="G33" s="260"/>
      <c r="H33" s="262"/>
      <c r="I33" s="262"/>
      <c r="J33" s="262"/>
      <c r="K33" s="262"/>
      <c r="L33" s="262"/>
      <c r="M33" s="262"/>
      <c r="N33" s="262"/>
      <c r="O33" s="262"/>
      <c r="P33" s="262"/>
      <c r="Q33" s="262"/>
      <c r="R33" s="262"/>
      <c r="S33" s="262"/>
      <c r="T33" s="262"/>
      <c r="U33" s="262"/>
      <c r="V33" s="262"/>
      <c r="W33" s="262"/>
      <c r="X33" s="262"/>
      <c r="Y33" s="262"/>
      <c r="Z33" s="262"/>
    </row>
    <row r="34" spans="1:26" ht="15.75" customHeight="1">
      <c r="A34" s="259">
        <v>30</v>
      </c>
      <c r="B34" s="260" t="s">
        <v>758</v>
      </c>
      <c r="C34" s="260">
        <v>3506635910.4000001</v>
      </c>
      <c r="D34" s="260">
        <v>538054776.12</v>
      </c>
      <c r="E34" s="260">
        <v>1970055749.7601495</v>
      </c>
      <c r="F34" s="260">
        <f t="shared" si="0"/>
        <v>6014746436.2801495</v>
      </c>
      <c r="G34" s="260"/>
      <c r="H34" s="262"/>
      <c r="I34" s="262"/>
      <c r="J34" s="262"/>
      <c r="K34" s="262"/>
      <c r="L34" s="262"/>
      <c r="M34" s="262"/>
      <c r="N34" s="262"/>
      <c r="O34" s="262"/>
      <c r="P34" s="262"/>
      <c r="Q34" s="262"/>
      <c r="R34" s="262"/>
      <c r="S34" s="262"/>
      <c r="T34" s="262"/>
      <c r="U34" s="262"/>
      <c r="V34" s="262"/>
      <c r="W34" s="262"/>
      <c r="X34" s="262"/>
      <c r="Y34" s="262"/>
      <c r="Z34" s="262"/>
    </row>
    <row r="35" spans="1:26" ht="15.75" customHeight="1">
      <c r="A35" s="259">
        <v>31</v>
      </c>
      <c r="B35" s="260" t="s">
        <v>759</v>
      </c>
      <c r="C35" s="260">
        <v>9260153335.2000008</v>
      </c>
      <c r="D35" s="260">
        <v>1422818558.1600001</v>
      </c>
      <c r="E35" s="260">
        <v>3780242169.1231885</v>
      </c>
      <c r="F35" s="260">
        <f t="shared" si="0"/>
        <v>14463214062.483189</v>
      </c>
      <c r="G35" s="260"/>
      <c r="H35" s="262"/>
      <c r="I35" s="262"/>
      <c r="J35" s="262"/>
      <c r="K35" s="262"/>
      <c r="L35" s="262"/>
      <c r="M35" s="262"/>
      <c r="N35" s="262"/>
      <c r="O35" s="262"/>
      <c r="P35" s="262"/>
      <c r="Q35" s="262"/>
      <c r="R35" s="262"/>
      <c r="S35" s="262"/>
      <c r="T35" s="262"/>
      <c r="U35" s="262"/>
      <c r="V35" s="262"/>
      <c r="W35" s="262"/>
      <c r="X35" s="262"/>
      <c r="Y35" s="262"/>
      <c r="Z35" s="262"/>
    </row>
    <row r="36" spans="1:26" ht="15.75" customHeight="1">
      <c r="A36" s="259">
        <v>32</v>
      </c>
      <c r="B36" s="260" t="s">
        <v>760</v>
      </c>
      <c r="C36" s="260">
        <v>10437211083.84</v>
      </c>
      <c r="D36" s="260">
        <v>1412313965.7203996</v>
      </c>
      <c r="E36" s="260">
        <v>3358633958.2764158</v>
      </c>
      <c r="F36" s="260">
        <f t="shared" si="0"/>
        <v>15208159007.836815</v>
      </c>
      <c r="G36" s="260"/>
      <c r="H36" s="262"/>
      <c r="I36" s="262"/>
      <c r="J36" s="262"/>
      <c r="K36" s="262"/>
      <c r="L36" s="262"/>
      <c r="M36" s="262"/>
      <c r="N36" s="262"/>
      <c r="O36" s="262"/>
      <c r="P36" s="262"/>
      <c r="Q36" s="262"/>
      <c r="R36" s="262"/>
      <c r="S36" s="262"/>
      <c r="T36" s="262"/>
      <c r="U36" s="262"/>
      <c r="V36" s="262"/>
      <c r="W36" s="262"/>
      <c r="X36" s="262"/>
      <c r="Y36" s="262"/>
      <c r="Z36" s="262"/>
    </row>
    <row r="37" spans="1:26" ht="15.75" customHeight="1">
      <c r="A37" s="259">
        <v>33</v>
      </c>
      <c r="B37" s="260" t="s">
        <v>761</v>
      </c>
      <c r="C37" s="260">
        <v>2529629868</v>
      </c>
      <c r="D37" s="260">
        <v>397925586.4799999</v>
      </c>
      <c r="E37" s="260">
        <v>1087511851.7475462</v>
      </c>
      <c r="F37" s="260">
        <f t="shared" si="0"/>
        <v>4015067306.2275462</v>
      </c>
      <c r="G37" s="260"/>
      <c r="H37" s="262"/>
      <c r="I37" s="262"/>
      <c r="J37" s="262"/>
      <c r="K37" s="262"/>
      <c r="L37" s="262"/>
      <c r="M37" s="262"/>
      <c r="N37" s="262"/>
      <c r="O37" s="262"/>
      <c r="P37" s="262"/>
      <c r="Q37" s="262"/>
      <c r="R37" s="262"/>
      <c r="S37" s="262"/>
      <c r="T37" s="262"/>
      <c r="U37" s="262"/>
      <c r="V37" s="262"/>
      <c r="W37" s="262"/>
      <c r="X37" s="262"/>
      <c r="Y37" s="262"/>
      <c r="Z37" s="262"/>
    </row>
    <row r="38" spans="1:26" ht="15.75" customHeight="1">
      <c r="A38" s="259">
        <v>34</v>
      </c>
      <c r="B38" s="260" t="s">
        <v>762</v>
      </c>
      <c r="C38" s="260">
        <v>5788992288</v>
      </c>
      <c r="D38" s="260">
        <v>890393353.67999995</v>
      </c>
      <c r="E38" s="260">
        <v>2706874972.0910139</v>
      </c>
      <c r="F38" s="260">
        <f t="shared" si="0"/>
        <v>9386260613.7710152</v>
      </c>
      <c r="G38" s="260"/>
      <c r="H38" s="262"/>
      <c r="I38" s="262"/>
      <c r="J38" s="262"/>
      <c r="K38" s="262"/>
      <c r="L38" s="262"/>
      <c r="M38" s="262"/>
      <c r="N38" s="262"/>
      <c r="O38" s="262"/>
      <c r="P38" s="262"/>
      <c r="Q38" s="262"/>
      <c r="R38" s="262"/>
      <c r="S38" s="262"/>
      <c r="T38" s="262"/>
      <c r="U38" s="262"/>
      <c r="V38" s="262"/>
      <c r="W38" s="262"/>
      <c r="X38" s="262"/>
      <c r="Y38" s="262"/>
      <c r="Z38" s="262"/>
    </row>
    <row r="39" spans="1:26" ht="15.75" customHeight="1">
      <c r="A39" s="259">
        <v>35</v>
      </c>
      <c r="B39" s="260" t="s">
        <v>763</v>
      </c>
      <c r="C39" s="260">
        <v>5200174423.1999998</v>
      </c>
      <c r="D39" s="260">
        <v>848291737.8599999</v>
      </c>
      <c r="E39" s="260">
        <v>3188475915.0066633</v>
      </c>
      <c r="F39" s="260">
        <f t="shared" si="0"/>
        <v>9236942076.0666618</v>
      </c>
      <c r="G39" s="260"/>
      <c r="H39" s="262"/>
      <c r="I39" s="262"/>
      <c r="J39" s="262"/>
      <c r="K39" s="262"/>
      <c r="L39" s="262"/>
      <c r="M39" s="262"/>
      <c r="N39" s="262"/>
      <c r="O39" s="262"/>
      <c r="P39" s="262"/>
      <c r="Q39" s="262"/>
      <c r="R39" s="262"/>
      <c r="S39" s="262"/>
      <c r="T39" s="262"/>
      <c r="U39" s="262"/>
      <c r="V39" s="262"/>
      <c r="W39" s="262"/>
      <c r="X39" s="262"/>
      <c r="Y39" s="262"/>
      <c r="Z39" s="262"/>
    </row>
    <row r="40" spans="1:26" ht="15.75" customHeight="1">
      <c r="A40" s="259">
        <v>36</v>
      </c>
      <c r="B40" s="260" t="s">
        <v>764</v>
      </c>
      <c r="C40" s="260">
        <v>4337447892</v>
      </c>
      <c r="D40" s="260">
        <v>706290646.31999993</v>
      </c>
      <c r="E40" s="260">
        <v>1722604967.9731114</v>
      </c>
      <c r="F40" s="260">
        <f t="shared" si="0"/>
        <v>6766343506.2931108</v>
      </c>
      <c r="G40" s="260"/>
      <c r="H40" s="262"/>
      <c r="I40" s="262"/>
      <c r="J40" s="262"/>
      <c r="K40" s="262"/>
      <c r="L40" s="262"/>
      <c r="M40" s="262"/>
      <c r="N40" s="262"/>
      <c r="O40" s="262"/>
      <c r="P40" s="262"/>
      <c r="Q40" s="262"/>
      <c r="R40" s="262"/>
      <c r="S40" s="262"/>
      <c r="T40" s="262"/>
      <c r="U40" s="262"/>
      <c r="V40" s="262"/>
      <c r="W40" s="262"/>
      <c r="X40" s="262"/>
      <c r="Y40" s="262"/>
      <c r="Z40" s="262"/>
    </row>
    <row r="41" spans="1:26" ht="15.75" customHeight="1">
      <c r="A41" s="259">
        <v>37</v>
      </c>
      <c r="B41" s="260" t="s">
        <v>765</v>
      </c>
      <c r="C41" s="260">
        <v>12398993143.200001</v>
      </c>
      <c r="D41" s="260">
        <v>1980154133.9399996</v>
      </c>
      <c r="E41" s="260">
        <v>4238455038.8400574</v>
      </c>
      <c r="F41" s="260">
        <f t="shared" si="0"/>
        <v>18617602315.980057</v>
      </c>
      <c r="G41" s="260"/>
      <c r="H41" s="262"/>
      <c r="I41" s="262"/>
      <c r="J41" s="262"/>
      <c r="K41" s="262"/>
      <c r="L41" s="262"/>
      <c r="M41" s="262"/>
      <c r="N41" s="262"/>
      <c r="O41" s="262"/>
      <c r="P41" s="262"/>
      <c r="Q41" s="262"/>
      <c r="R41" s="262"/>
      <c r="S41" s="262"/>
      <c r="T41" s="262"/>
      <c r="U41" s="262"/>
      <c r="V41" s="262"/>
      <c r="W41" s="262"/>
      <c r="X41" s="262"/>
      <c r="Y41" s="262"/>
      <c r="Z41" s="262"/>
    </row>
    <row r="42" spans="1:26" ht="15.75" customHeight="1">
      <c r="A42" s="259">
        <v>38</v>
      </c>
      <c r="B42" s="260" t="s">
        <v>766</v>
      </c>
      <c r="C42" s="260">
        <v>7537320288</v>
      </c>
      <c r="D42" s="260">
        <v>1150667551.98</v>
      </c>
      <c r="E42" s="260">
        <v>2859384047.9980984</v>
      </c>
      <c r="F42" s="260">
        <f t="shared" si="0"/>
        <v>11547371887.978098</v>
      </c>
      <c r="G42" s="260"/>
      <c r="H42" s="262"/>
      <c r="I42" s="262"/>
      <c r="J42" s="262"/>
      <c r="K42" s="262"/>
      <c r="L42" s="262"/>
      <c r="M42" s="262"/>
      <c r="N42" s="262"/>
      <c r="O42" s="262"/>
      <c r="P42" s="262"/>
      <c r="Q42" s="262"/>
      <c r="R42" s="262"/>
      <c r="S42" s="262"/>
      <c r="T42" s="262"/>
      <c r="U42" s="262"/>
      <c r="V42" s="262"/>
      <c r="W42" s="262"/>
      <c r="X42" s="262"/>
      <c r="Y42" s="262"/>
      <c r="Z42" s="262"/>
    </row>
    <row r="43" spans="1:26" ht="15.75" customHeight="1">
      <c r="A43" s="704" t="s">
        <v>367</v>
      </c>
      <c r="B43" s="759"/>
      <c r="C43" s="263">
        <f t="shared" ref="C43:F43" si="1">SUM(C5:C42)</f>
        <v>117115507932.23999</v>
      </c>
      <c r="D43" s="263">
        <f t="shared" si="1"/>
        <v>18049967764.190399</v>
      </c>
      <c r="E43" s="263">
        <f t="shared" si="1"/>
        <v>59258622070.236641</v>
      </c>
      <c r="F43" s="263">
        <f t="shared" si="1"/>
        <v>194424097766.66705</v>
      </c>
      <c r="G43" s="263"/>
      <c r="H43" s="264"/>
      <c r="I43" s="264"/>
      <c r="J43" s="264"/>
      <c r="K43" s="264"/>
      <c r="L43" s="264"/>
      <c r="M43" s="264"/>
      <c r="N43" s="264"/>
      <c r="O43" s="264"/>
      <c r="P43" s="264"/>
      <c r="Q43" s="264"/>
      <c r="R43" s="264"/>
      <c r="S43" s="264"/>
      <c r="T43" s="264"/>
      <c r="U43" s="264"/>
      <c r="V43" s="264"/>
      <c r="W43" s="264"/>
      <c r="X43" s="264"/>
      <c r="Y43" s="264"/>
      <c r="Z43" s="264"/>
    </row>
    <row r="44" spans="1:26" ht="15.75" customHeight="1">
      <c r="A44" s="265"/>
      <c r="B44" s="262"/>
      <c r="C44" s="266"/>
      <c r="D44" s="266"/>
      <c r="E44" s="266"/>
      <c r="F44" s="266"/>
      <c r="G44" s="262"/>
      <c r="H44" s="262"/>
      <c r="I44" s="262"/>
      <c r="J44" s="262"/>
      <c r="K44" s="262"/>
      <c r="L44" s="262"/>
      <c r="M44" s="262"/>
      <c r="N44" s="262"/>
      <c r="O44" s="262"/>
      <c r="P44" s="262"/>
      <c r="Q44" s="262"/>
      <c r="R44" s="262"/>
      <c r="S44" s="262"/>
      <c r="T44" s="262"/>
      <c r="U44" s="262"/>
      <c r="V44" s="262"/>
      <c r="W44" s="262"/>
      <c r="X44" s="262"/>
      <c r="Y44" s="262"/>
      <c r="Z44" s="262"/>
    </row>
    <row r="45" spans="1:26" ht="15.75" customHeight="1">
      <c r="A45" s="265"/>
      <c r="B45" s="262"/>
      <c r="C45" s="266"/>
      <c r="D45" s="266"/>
      <c r="E45" s="266"/>
      <c r="F45" s="266"/>
      <c r="G45" s="262"/>
      <c r="H45" s="262"/>
      <c r="I45" s="262"/>
      <c r="J45" s="262"/>
      <c r="K45" s="262"/>
      <c r="L45" s="262"/>
      <c r="M45" s="262"/>
      <c r="N45" s="262"/>
      <c r="O45" s="262"/>
      <c r="P45" s="262"/>
      <c r="Q45" s="262"/>
      <c r="R45" s="262"/>
      <c r="S45" s="262"/>
      <c r="T45" s="262"/>
      <c r="U45" s="262"/>
      <c r="V45" s="262"/>
      <c r="W45" s="262"/>
      <c r="X45" s="262"/>
      <c r="Y45" s="262"/>
      <c r="Z45" s="262"/>
    </row>
    <row r="46" spans="1:26" ht="15.75" customHeight="1">
      <c r="A46" s="265"/>
      <c r="B46" s="262"/>
      <c r="C46" s="266"/>
      <c r="D46" s="266"/>
      <c r="E46" s="266"/>
      <c r="F46" s="266"/>
      <c r="G46" s="262"/>
      <c r="H46" s="262"/>
      <c r="I46" s="262"/>
      <c r="J46" s="262"/>
      <c r="K46" s="262"/>
      <c r="L46" s="262"/>
      <c r="M46" s="262"/>
      <c r="N46" s="262"/>
      <c r="O46" s="262"/>
      <c r="P46" s="262"/>
      <c r="Q46" s="262"/>
      <c r="R46" s="262"/>
      <c r="S46" s="262"/>
      <c r="T46" s="262"/>
      <c r="U46" s="262"/>
      <c r="V46" s="262"/>
      <c r="W46" s="262"/>
      <c r="X46" s="262"/>
      <c r="Y46" s="262"/>
      <c r="Z46" s="262"/>
    </row>
    <row r="47" spans="1:26" ht="15.75" customHeight="1">
      <c r="A47" s="265"/>
      <c r="B47" s="262"/>
      <c r="C47" s="266"/>
      <c r="D47" s="266"/>
      <c r="E47" s="266"/>
      <c r="F47" s="266"/>
      <c r="G47" s="262"/>
      <c r="H47" s="262"/>
      <c r="I47" s="262"/>
      <c r="J47" s="262"/>
      <c r="K47" s="262"/>
      <c r="L47" s="262"/>
      <c r="M47" s="262"/>
      <c r="N47" s="262"/>
      <c r="O47" s="262"/>
      <c r="P47" s="262"/>
      <c r="Q47" s="262"/>
      <c r="R47" s="262"/>
      <c r="S47" s="262"/>
      <c r="T47" s="262"/>
      <c r="U47" s="262"/>
      <c r="V47" s="262"/>
      <c r="W47" s="262"/>
      <c r="X47" s="262"/>
      <c r="Y47" s="262"/>
      <c r="Z47" s="262"/>
    </row>
    <row r="48" spans="1:26" ht="15.75" customHeight="1">
      <c r="A48" s="265"/>
      <c r="B48" s="262"/>
      <c r="C48" s="266"/>
      <c r="D48" s="266"/>
      <c r="E48" s="266"/>
      <c r="F48" s="266"/>
      <c r="G48" s="262"/>
      <c r="H48" s="262"/>
      <c r="I48" s="262"/>
      <c r="J48" s="262"/>
      <c r="K48" s="262"/>
      <c r="L48" s="262"/>
      <c r="M48" s="262"/>
      <c r="N48" s="262"/>
      <c r="O48" s="262"/>
      <c r="P48" s="262"/>
      <c r="Q48" s="262"/>
      <c r="R48" s="262"/>
      <c r="S48" s="262"/>
      <c r="T48" s="262"/>
      <c r="U48" s="262"/>
      <c r="V48" s="262"/>
      <c r="W48" s="262"/>
      <c r="X48" s="262"/>
      <c r="Y48" s="262"/>
      <c r="Z48" s="262"/>
    </row>
    <row r="49" spans="1:26" ht="15.75" customHeight="1">
      <c r="A49" s="265"/>
      <c r="B49" s="262"/>
      <c r="C49" s="266"/>
      <c r="D49" s="266"/>
      <c r="E49" s="266"/>
      <c r="F49" s="266"/>
      <c r="G49" s="262"/>
      <c r="H49" s="262"/>
      <c r="I49" s="262"/>
      <c r="J49" s="262"/>
      <c r="K49" s="262"/>
      <c r="L49" s="262"/>
      <c r="M49" s="262"/>
      <c r="N49" s="262"/>
      <c r="O49" s="262"/>
      <c r="P49" s="262"/>
      <c r="Q49" s="262"/>
      <c r="R49" s="262"/>
      <c r="S49" s="262"/>
      <c r="T49" s="262"/>
      <c r="U49" s="262"/>
      <c r="V49" s="262"/>
      <c r="W49" s="262"/>
      <c r="X49" s="262"/>
      <c r="Y49" s="262"/>
      <c r="Z49" s="262"/>
    </row>
    <row r="50" spans="1:26" ht="15.75" customHeight="1">
      <c r="A50" s="265"/>
      <c r="B50" s="262"/>
      <c r="C50" s="266"/>
      <c r="D50" s="266"/>
      <c r="E50" s="266"/>
      <c r="F50" s="266"/>
      <c r="G50" s="262"/>
      <c r="H50" s="262"/>
      <c r="I50" s="262"/>
      <c r="J50" s="262"/>
      <c r="K50" s="262"/>
      <c r="L50" s="262"/>
      <c r="M50" s="262"/>
      <c r="N50" s="262"/>
      <c r="O50" s="262"/>
      <c r="P50" s="262"/>
      <c r="Q50" s="262"/>
      <c r="R50" s="262"/>
      <c r="S50" s="262"/>
      <c r="T50" s="262"/>
      <c r="U50" s="262"/>
      <c r="V50" s="262"/>
      <c r="W50" s="262"/>
      <c r="X50" s="262"/>
      <c r="Y50" s="262"/>
      <c r="Z50" s="262"/>
    </row>
    <row r="51" spans="1:26" ht="15.75" customHeight="1">
      <c r="A51" s="265"/>
      <c r="B51" s="262"/>
      <c r="C51" s="266"/>
      <c r="D51" s="266"/>
      <c r="E51" s="266"/>
      <c r="F51" s="266"/>
      <c r="G51" s="262"/>
      <c r="H51" s="262"/>
      <c r="I51" s="262"/>
      <c r="J51" s="262"/>
      <c r="K51" s="262"/>
      <c r="L51" s="262"/>
      <c r="M51" s="262"/>
      <c r="N51" s="262"/>
      <c r="O51" s="262"/>
      <c r="P51" s="262"/>
      <c r="Q51" s="262"/>
      <c r="R51" s="262"/>
      <c r="S51" s="262"/>
      <c r="T51" s="262"/>
      <c r="U51" s="262"/>
      <c r="V51" s="262"/>
      <c r="W51" s="262"/>
      <c r="X51" s="262"/>
      <c r="Y51" s="262"/>
      <c r="Z51" s="262"/>
    </row>
    <row r="52" spans="1:26" ht="15.75" customHeight="1">
      <c r="A52" s="265"/>
      <c r="B52" s="262"/>
      <c r="C52" s="266"/>
      <c r="D52" s="266"/>
      <c r="E52" s="266"/>
      <c r="F52" s="266"/>
      <c r="G52" s="262"/>
      <c r="H52" s="262"/>
      <c r="I52" s="262"/>
      <c r="J52" s="262"/>
      <c r="K52" s="262"/>
      <c r="L52" s="262"/>
      <c r="M52" s="262"/>
      <c r="N52" s="262"/>
      <c r="O52" s="262"/>
      <c r="P52" s="262"/>
      <c r="Q52" s="262"/>
      <c r="R52" s="262"/>
      <c r="S52" s="262"/>
      <c r="T52" s="262"/>
      <c r="U52" s="262"/>
      <c r="V52" s="262"/>
      <c r="W52" s="262"/>
      <c r="X52" s="262"/>
      <c r="Y52" s="262"/>
      <c r="Z52" s="262"/>
    </row>
    <row r="53" spans="1:26" ht="15.75" customHeight="1">
      <c r="A53" s="265"/>
      <c r="B53" s="262"/>
      <c r="C53" s="266"/>
      <c r="D53" s="266"/>
      <c r="E53" s="266"/>
      <c r="F53" s="266"/>
      <c r="G53" s="262"/>
      <c r="H53" s="262"/>
      <c r="I53" s="262"/>
      <c r="J53" s="262"/>
      <c r="K53" s="262"/>
      <c r="L53" s="262"/>
      <c r="M53" s="262"/>
      <c r="N53" s="262"/>
      <c r="O53" s="262"/>
      <c r="P53" s="262"/>
      <c r="Q53" s="262"/>
      <c r="R53" s="262"/>
      <c r="S53" s="262"/>
      <c r="T53" s="262"/>
      <c r="U53" s="262"/>
      <c r="V53" s="262"/>
      <c r="W53" s="262"/>
      <c r="X53" s="262"/>
      <c r="Y53" s="262"/>
      <c r="Z53" s="262"/>
    </row>
    <row r="54" spans="1:26" ht="15.75" customHeight="1">
      <c r="A54" s="265"/>
      <c r="B54" s="262"/>
      <c r="C54" s="266"/>
      <c r="D54" s="266"/>
      <c r="E54" s="266"/>
      <c r="F54" s="266"/>
      <c r="G54" s="262"/>
      <c r="H54" s="262"/>
      <c r="I54" s="262"/>
      <c r="J54" s="262"/>
      <c r="K54" s="262"/>
      <c r="L54" s="262"/>
      <c r="M54" s="262"/>
      <c r="N54" s="262"/>
      <c r="O54" s="262"/>
      <c r="P54" s="262"/>
      <c r="Q54" s="262"/>
      <c r="R54" s="262"/>
      <c r="S54" s="262"/>
      <c r="T54" s="262"/>
      <c r="U54" s="262"/>
      <c r="V54" s="262"/>
      <c r="W54" s="262"/>
      <c r="X54" s="262"/>
      <c r="Y54" s="262"/>
      <c r="Z54" s="262"/>
    </row>
    <row r="55" spans="1:26" ht="15.75" customHeight="1">
      <c r="A55" s="265"/>
      <c r="B55" s="262"/>
      <c r="C55" s="266"/>
      <c r="D55" s="266"/>
      <c r="E55" s="266"/>
      <c r="F55" s="266"/>
      <c r="G55" s="262"/>
      <c r="H55" s="262"/>
      <c r="I55" s="262"/>
      <c r="J55" s="262"/>
      <c r="K55" s="262"/>
      <c r="L55" s="262"/>
      <c r="M55" s="262"/>
      <c r="N55" s="262"/>
      <c r="O55" s="262"/>
      <c r="P55" s="262"/>
      <c r="Q55" s="262"/>
      <c r="R55" s="262"/>
      <c r="S55" s="262"/>
      <c r="T55" s="262"/>
      <c r="U55" s="262"/>
      <c r="V55" s="262"/>
      <c r="W55" s="262"/>
      <c r="X55" s="262"/>
      <c r="Y55" s="262"/>
      <c r="Z55" s="262"/>
    </row>
    <row r="56" spans="1:26" ht="15.75" customHeight="1">
      <c r="A56" s="265"/>
      <c r="B56" s="262"/>
      <c r="C56" s="266"/>
      <c r="D56" s="266"/>
      <c r="E56" s="266"/>
      <c r="F56" s="266"/>
      <c r="G56" s="262"/>
      <c r="H56" s="262"/>
      <c r="I56" s="262"/>
      <c r="J56" s="262"/>
      <c r="K56" s="262"/>
      <c r="L56" s="262"/>
      <c r="M56" s="262"/>
      <c r="N56" s="262"/>
      <c r="O56" s="262"/>
      <c r="P56" s="262"/>
      <c r="Q56" s="262"/>
      <c r="R56" s="262"/>
      <c r="S56" s="262"/>
      <c r="T56" s="262"/>
      <c r="U56" s="262"/>
      <c r="V56" s="262"/>
      <c r="W56" s="262"/>
      <c r="X56" s="262"/>
      <c r="Y56" s="262"/>
      <c r="Z56" s="262"/>
    </row>
    <row r="57" spans="1:26" ht="15.75" customHeight="1">
      <c r="A57" s="265"/>
      <c r="B57" s="262"/>
      <c r="C57" s="266"/>
      <c r="D57" s="266"/>
      <c r="E57" s="266"/>
      <c r="F57" s="266"/>
      <c r="G57" s="262"/>
      <c r="H57" s="262"/>
      <c r="I57" s="262"/>
      <c r="J57" s="262"/>
      <c r="K57" s="262"/>
      <c r="L57" s="262"/>
      <c r="M57" s="262"/>
      <c r="N57" s="262"/>
      <c r="O57" s="262"/>
      <c r="P57" s="262"/>
      <c r="Q57" s="262"/>
      <c r="R57" s="262"/>
      <c r="S57" s="262"/>
      <c r="T57" s="262"/>
      <c r="U57" s="262"/>
      <c r="V57" s="262"/>
      <c r="W57" s="262"/>
      <c r="X57" s="262"/>
      <c r="Y57" s="262"/>
      <c r="Z57" s="262"/>
    </row>
    <row r="58" spans="1:26" ht="15.75" customHeight="1">
      <c r="A58" s="265"/>
      <c r="B58" s="262"/>
      <c r="C58" s="266"/>
      <c r="D58" s="266"/>
      <c r="E58" s="266"/>
      <c r="F58" s="266"/>
      <c r="G58" s="262"/>
      <c r="H58" s="262"/>
      <c r="I58" s="262"/>
      <c r="J58" s="262"/>
      <c r="K58" s="262"/>
      <c r="L58" s="262"/>
      <c r="M58" s="262"/>
      <c r="N58" s="262"/>
      <c r="O58" s="262"/>
      <c r="P58" s="262"/>
      <c r="Q58" s="262"/>
      <c r="R58" s="262"/>
      <c r="S58" s="262"/>
      <c r="T58" s="262"/>
      <c r="U58" s="262"/>
      <c r="V58" s="262"/>
      <c r="W58" s="262"/>
      <c r="X58" s="262"/>
      <c r="Y58" s="262"/>
      <c r="Z58" s="262"/>
    </row>
    <row r="59" spans="1:26" ht="15.75" customHeight="1">
      <c r="A59" s="265"/>
      <c r="B59" s="262"/>
      <c r="C59" s="266"/>
      <c r="D59" s="266"/>
      <c r="E59" s="266"/>
      <c r="F59" s="266"/>
      <c r="G59" s="262"/>
      <c r="H59" s="262"/>
      <c r="I59" s="262"/>
      <c r="J59" s="262"/>
      <c r="K59" s="262"/>
      <c r="L59" s="262"/>
      <c r="M59" s="262"/>
      <c r="N59" s="262"/>
      <c r="O59" s="262"/>
      <c r="P59" s="262"/>
      <c r="Q59" s="262"/>
      <c r="R59" s="262"/>
      <c r="S59" s="262"/>
      <c r="T59" s="262"/>
      <c r="U59" s="262"/>
      <c r="V59" s="262"/>
      <c r="W59" s="262"/>
      <c r="X59" s="262"/>
      <c r="Y59" s="262"/>
      <c r="Z59" s="262"/>
    </row>
    <row r="60" spans="1:26" ht="15.75" customHeight="1">
      <c r="A60" s="265"/>
      <c r="B60" s="262"/>
      <c r="C60" s="266"/>
      <c r="D60" s="266"/>
      <c r="E60" s="266"/>
      <c r="F60" s="266"/>
      <c r="G60" s="262"/>
      <c r="H60" s="262"/>
      <c r="I60" s="262"/>
      <c r="J60" s="262"/>
      <c r="K60" s="262"/>
      <c r="L60" s="262"/>
      <c r="M60" s="262"/>
      <c r="N60" s="262"/>
      <c r="O60" s="262"/>
      <c r="P60" s="262"/>
      <c r="Q60" s="262"/>
      <c r="R60" s="262"/>
      <c r="S60" s="262"/>
      <c r="T60" s="262"/>
      <c r="U60" s="262"/>
      <c r="V60" s="262"/>
      <c r="W60" s="262"/>
      <c r="X60" s="262"/>
      <c r="Y60" s="262"/>
      <c r="Z60" s="262"/>
    </row>
    <row r="61" spans="1:26" ht="15.75" customHeight="1">
      <c r="A61" s="265"/>
      <c r="B61" s="262"/>
      <c r="C61" s="266"/>
      <c r="D61" s="266"/>
      <c r="E61" s="266"/>
      <c r="F61" s="266"/>
      <c r="G61" s="262"/>
      <c r="H61" s="262"/>
      <c r="I61" s="262"/>
      <c r="J61" s="262"/>
      <c r="K61" s="262"/>
      <c r="L61" s="262"/>
      <c r="M61" s="262"/>
      <c r="N61" s="262"/>
      <c r="O61" s="262"/>
      <c r="P61" s="262"/>
      <c r="Q61" s="262"/>
      <c r="R61" s="262"/>
      <c r="S61" s="262"/>
      <c r="T61" s="262"/>
      <c r="U61" s="262"/>
      <c r="V61" s="262"/>
      <c r="W61" s="262"/>
      <c r="X61" s="262"/>
      <c r="Y61" s="262"/>
      <c r="Z61" s="262"/>
    </row>
    <row r="62" spans="1:26" ht="15.75" customHeight="1">
      <c r="A62" s="265"/>
      <c r="B62" s="262"/>
      <c r="C62" s="266"/>
      <c r="D62" s="266"/>
      <c r="E62" s="266"/>
      <c r="F62" s="266"/>
      <c r="G62" s="262"/>
      <c r="H62" s="262"/>
      <c r="I62" s="262"/>
      <c r="J62" s="262"/>
      <c r="K62" s="262"/>
      <c r="L62" s="262"/>
      <c r="M62" s="262"/>
      <c r="N62" s="262"/>
      <c r="O62" s="262"/>
      <c r="P62" s="262"/>
      <c r="Q62" s="262"/>
      <c r="R62" s="262"/>
      <c r="S62" s="262"/>
      <c r="T62" s="262"/>
      <c r="U62" s="262"/>
      <c r="V62" s="262"/>
      <c r="W62" s="262"/>
      <c r="X62" s="262"/>
      <c r="Y62" s="262"/>
      <c r="Z62" s="262"/>
    </row>
    <row r="63" spans="1:26" ht="15.75" customHeight="1">
      <c r="A63" s="265"/>
      <c r="B63" s="262"/>
      <c r="C63" s="266"/>
      <c r="D63" s="266"/>
      <c r="E63" s="266"/>
      <c r="F63" s="266"/>
      <c r="G63" s="262"/>
      <c r="H63" s="262"/>
      <c r="I63" s="262"/>
      <c r="J63" s="262"/>
      <c r="K63" s="262"/>
      <c r="L63" s="262"/>
      <c r="M63" s="262"/>
      <c r="N63" s="262"/>
      <c r="O63" s="262"/>
      <c r="P63" s="262"/>
      <c r="Q63" s="262"/>
      <c r="R63" s="262"/>
      <c r="S63" s="262"/>
      <c r="T63" s="262"/>
      <c r="U63" s="262"/>
      <c r="V63" s="262"/>
      <c r="W63" s="262"/>
      <c r="X63" s="262"/>
      <c r="Y63" s="262"/>
      <c r="Z63" s="262"/>
    </row>
    <row r="64" spans="1:26" ht="15.75" customHeight="1">
      <c r="A64" s="265"/>
      <c r="B64" s="262"/>
      <c r="C64" s="266"/>
      <c r="D64" s="266"/>
      <c r="E64" s="266"/>
      <c r="F64" s="266"/>
      <c r="G64" s="262"/>
      <c r="H64" s="262"/>
      <c r="I64" s="262"/>
      <c r="J64" s="262"/>
      <c r="K64" s="262"/>
      <c r="L64" s="262"/>
      <c r="M64" s="262"/>
      <c r="N64" s="262"/>
      <c r="O64" s="262"/>
      <c r="P64" s="262"/>
      <c r="Q64" s="262"/>
      <c r="R64" s="262"/>
      <c r="S64" s="262"/>
      <c r="T64" s="262"/>
      <c r="U64" s="262"/>
      <c r="V64" s="262"/>
      <c r="W64" s="262"/>
      <c r="X64" s="262"/>
      <c r="Y64" s="262"/>
      <c r="Z64" s="262"/>
    </row>
    <row r="65" spans="1:26" ht="15.75" customHeight="1">
      <c r="A65" s="265"/>
      <c r="B65" s="262"/>
      <c r="C65" s="266"/>
      <c r="D65" s="266"/>
      <c r="E65" s="266"/>
      <c r="F65" s="266"/>
      <c r="G65" s="262"/>
      <c r="H65" s="262"/>
      <c r="I65" s="262"/>
      <c r="J65" s="262"/>
      <c r="K65" s="262"/>
      <c r="L65" s="262"/>
      <c r="M65" s="262"/>
      <c r="N65" s="262"/>
      <c r="O65" s="262"/>
      <c r="P65" s="262"/>
      <c r="Q65" s="262"/>
      <c r="R65" s="262"/>
      <c r="S65" s="262"/>
      <c r="T65" s="262"/>
      <c r="U65" s="262"/>
      <c r="V65" s="262"/>
      <c r="W65" s="262"/>
      <c r="X65" s="262"/>
      <c r="Y65" s="262"/>
      <c r="Z65" s="262"/>
    </row>
    <row r="66" spans="1:26" ht="15.75" customHeight="1">
      <c r="A66" s="265"/>
      <c r="B66" s="262"/>
      <c r="C66" s="266"/>
      <c r="D66" s="266"/>
      <c r="E66" s="266"/>
      <c r="F66" s="266"/>
      <c r="G66" s="262"/>
      <c r="H66" s="262"/>
      <c r="I66" s="262"/>
      <c r="J66" s="262"/>
      <c r="K66" s="262"/>
      <c r="L66" s="262"/>
      <c r="M66" s="262"/>
      <c r="N66" s="262"/>
      <c r="O66" s="262"/>
      <c r="P66" s="262"/>
      <c r="Q66" s="262"/>
      <c r="R66" s="262"/>
      <c r="S66" s="262"/>
      <c r="T66" s="262"/>
      <c r="U66" s="262"/>
      <c r="V66" s="262"/>
      <c r="W66" s="262"/>
      <c r="X66" s="262"/>
      <c r="Y66" s="262"/>
      <c r="Z66" s="262"/>
    </row>
    <row r="67" spans="1:26" ht="15.75" customHeight="1">
      <c r="A67" s="265"/>
      <c r="B67" s="262"/>
      <c r="C67" s="266"/>
      <c r="D67" s="266"/>
      <c r="E67" s="266"/>
      <c r="F67" s="266"/>
      <c r="G67" s="262"/>
      <c r="H67" s="262"/>
      <c r="I67" s="262"/>
      <c r="J67" s="262"/>
      <c r="K67" s="262"/>
      <c r="L67" s="262"/>
      <c r="M67" s="262"/>
      <c r="N67" s="262"/>
      <c r="O67" s="262"/>
      <c r="P67" s="262"/>
      <c r="Q67" s="262"/>
      <c r="R67" s="262"/>
      <c r="S67" s="262"/>
      <c r="T67" s="262"/>
      <c r="U67" s="262"/>
      <c r="V67" s="262"/>
      <c r="W67" s="262"/>
      <c r="X67" s="262"/>
      <c r="Y67" s="262"/>
      <c r="Z67" s="262"/>
    </row>
    <row r="68" spans="1:26" ht="15.75" customHeight="1">
      <c r="A68" s="265"/>
      <c r="B68" s="262"/>
      <c r="C68" s="266"/>
      <c r="D68" s="266"/>
      <c r="E68" s="266"/>
      <c r="F68" s="266"/>
      <c r="G68" s="262"/>
      <c r="H68" s="262"/>
      <c r="I68" s="262"/>
      <c r="J68" s="262"/>
      <c r="K68" s="262"/>
      <c r="L68" s="262"/>
      <c r="M68" s="262"/>
      <c r="N68" s="262"/>
      <c r="O68" s="262"/>
      <c r="P68" s="262"/>
      <c r="Q68" s="262"/>
      <c r="R68" s="262"/>
      <c r="S68" s="262"/>
      <c r="T68" s="262"/>
      <c r="U68" s="262"/>
      <c r="V68" s="262"/>
      <c r="W68" s="262"/>
      <c r="X68" s="262"/>
      <c r="Y68" s="262"/>
      <c r="Z68" s="262"/>
    </row>
    <row r="69" spans="1:26" ht="15.75" customHeight="1">
      <c r="A69" s="265"/>
      <c r="B69" s="262"/>
      <c r="C69" s="266"/>
      <c r="D69" s="266"/>
      <c r="E69" s="266"/>
      <c r="F69" s="266"/>
      <c r="G69" s="262"/>
      <c r="H69" s="262"/>
      <c r="I69" s="262"/>
      <c r="J69" s="262"/>
      <c r="K69" s="262"/>
      <c r="L69" s="262"/>
      <c r="M69" s="262"/>
      <c r="N69" s="262"/>
      <c r="O69" s="262"/>
      <c r="P69" s="262"/>
      <c r="Q69" s="262"/>
      <c r="R69" s="262"/>
      <c r="S69" s="262"/>
      <c r="T69" s="262"/>
      <c r="U69" s="262"/>
      <c r="V69" s="262"/>
      <c r="W69" s="262"/>
      <c r="X69" s="262"/>
      <c r="Y69" s="262"/>
      <c r="Z69" s="262"/>
    </row>
    <row r="70" spans="1:26" ht="15.75" customHeight="1">
      <c r="A70" s="265"/>
      <c r="B70" s="262"/>
      <c r="C70" s="266"/>
      <c r="D70" s="266"/>
      <c r="E70" s="266"/>
      <c r="F70" s="266"/>
      <c r="G70" s="262"/>
      <c r="H70" s="262"/>
      <c r="I70" s="262"/>
      <c r="J70" s="262"/>
      <c r="K70" s="262"/>
      <c r="L70" s="262"/>
      <c r="M70" s="262"/>
      <c r="N70" s="262"/>
      <c r="O70" s="262"/>
      <c r="P70" s="262"/>
      <c r="Q70" s="262"/>
      <c r="R70" s="262"/>
      <c r="S70" s="262"/>
      <c r="T70" s="262"/>
      <c r="U70" s="262"/>
      <c r="V70" s="262"/>
      <c r="W70" s="262"/>
      <c r="X70" s="262"/>
      <c r="Y70" s="262"/>
      <c r="Z70" s="262"/>
    </row>
    <row r="71" spans="1:26" ht="15.75" customHeight="1">
      <c r="A71" s="265"/>
      <c r="B71" s="262"/>
      <c r="C71" s="266"/>
      <c r="D71" s="266"/>
      <c r="E71" s="266"/>
      <c r="F71" s="266"/>
      <c r="G71" s="262"/>
      <c r="H71" s="262"/>
      <c r="I71" s="262"/>
      <c r="J71" s="262"/>
      <c r="K71" s="262"/>
      <c r="L71" s="262"/>
      <c r="M71" s="262"/>
      <c r="N71" s="262"/>
      <c r="O71" s="262"/>
      <c r="P71" s="262"/>
      <c r="Q71" s="262"/>
      <c r="R71" s="262"/>
      <c r="S71" s="262"/>
      <c r="T71" s="262"/>
      <c r="U71" s="262"/>
      <c r="V71" s="262"/>
      <c r="W71" s="262"/>
      <c r="X71" s="262"/>
      <c r="Y71" s="262"/>
      <c r="Z71" s="262"/>
    </row>
    <row r="72" spans="1:26" ht="15.75" customHeight="1">
      <c r="A72" s="265"/>
      <c r="B72" s="262"/>
      <c r="C72" s="266"/>
      <c r="D72" s="266"/>
      <c r="E72" s="266"/>
      <c r="F72" s="266"/>
      <c r="G72" s="262"/>
      <c r="H72" s="262"/>
      <c r="I72" s="262"/>
      <c r="J72" s="262"/>
      <c r="K72" s="262"/>
      <c r="L72" s="262"/>
      <c r="M72" s="262"/>
      <c r="N72" s="262"/>
      <c r="O72" s="262"/>
      <c r="P72" s="262"/>
      <c r="Q72" s="262"/>
      <c r="R72" s="262"/>
      <c r="S72" s="262"/>
      <c r="T72" s="262"/>
      <c r="U72" s="262"/>
      <c r="V72" s="262"/>
      <c r="W72" s="262"/>
      <c r="X72" s="262"/>
      <c r="Y72" s="262"/>
      <c r="Z72" s="262"/>
    </row>
    <row r="73" spans="1:26" ht="15.75" customHeight="1">
      <c r="A73" s="265"/>
      <c r="B73" s="262"/>
      <c r="C73" s="266"/>
      <c r="D73" s="266"/>
      <c r="E73" s="266"/>
      <c r="F73" s="266"/>
      <c r="G73" s="262"/>
      <c r="H73" s="262"/>
      <c r="I73" s="262"/>
      <c r="J73" s="262"/>
      <c r="K73" s="262"/>
      <c r="L73" s="262"/>
      <c r="M73" s="262"/>
      <c r="N73" s="262"/>
      <c r="O73" s="262"/>
      <c r="P73" s="262"/>
      <c r="Q73" s="262"/>
      <c r="R73" s="262"/>
      <c r="S73" s="262"/>
      <c r="T73" s="262"/>
      <c r="U73" s="262"/>
      <c r="V73" s="262"/>
      <c r="W73" s="262"/>
      <c r="X73" s="262"/>
      <c r="Y73" s="262"/>
      <c r="Z73" s="262"/>
    </row>
    <row r="74" spans="1:26" ht="15.75" customHeight="1">
      <c r="A74" s="265"/>
      <c r="B74" s="262"/>
      <c r="C74" s="266"/>
      <c r="D74" s="266"/>
      <c r="E74" s="266"/>
      <c r="F74" s="266"/>
      <c r="G74" s="262"/>
      <c r="H74" s="262"/>
      <c r="I74" s="262"/>
      <c r="J74" s="262"/>
      <c r="K74" s="262"/>
      <c r="L74" s="262"/>
      <c r="M74" s="262"/>
      <c r="N74" s="262"/>
      <c r="O74" s="262"/>
      <c r="P74" s="262"/>
      <c r="Q74" s="262"/>
      <c r="R74" s="262"/>
      <c r="S74" s="262"/>
      <c r="T74" s="262"/>
      <c r="U74" s="262"/>
      <c r="V74" s="262"/>
      <c r="W74" s="262"/>
      <c r="X74" s="262"/>
      <c r="Y74" s="262"/>
      <c r="Z74" s="262"/>
    </row>
    <row r="75" spans="1:26" ht="15.75" customHeight="1">
      <c r="A75" s="265"/>
      <c r="B75" s="262"/>
      <c r="C75" s="266"/>
      <c r="D75" s="266"/>
      <c r="E75" s="266"/>
      <c r="F75" s="266"/>
      <c r="G75" s="262"/>
      <c r="H75" s="262"/>
      <c r="I75" s="262"/>
      <c r="J75" s="262"/>
      <c r="K75" s="262"/>
      <c r="L75" s="262"/>
      <c r="M75" s="262"/>
      <c r="N75" s="262"/>
      <c r="O75" s="262"/>
      <c r="P75" s="262"/>
      <c r="Q75" s="262"/>
      <c r="R75" s="262"/>
      <c r="S75" s="262"/>
      <c r="T75" s="262"/>
      <c r="U75" s="262"/>
      <c r="V75" s="262"/>
      <c r="W75" s="262"/>
      <c r="X75" s="262"/>
      <c r="Y75" s="262"/>
      <c r="Z75" s="262"/>
    </row>
    <row r="76" spans="1:26" ht="15.75" customHeight="1">
      <c r="A76" s="265"/>
      <c r="B76" s="262"/>
      <c r="C76" s="266"/>
      <c r="D76" s="266"/>
      <c r="E76" s="266"/>
      <c r="F76" s="266"/>
      <c r="G76" s="262"/>
      <c r="H76" s="262"/>
      <c r="I76" s="262"/>
      <c r="J76" s="262"/>
      <c r="K76" s="262"/>
      <c r="L76" s="262"/>
      <c r="M76" s="262"/>
      <c r="N76" s="262"/>
      <c r="O76" s="262"/>
      <c r="P76" s="262"/>
      <c r="Q76" s="262"/>
      <c r="R76" s="262"/>
      <c r="S76" s="262"/>
      <c r="T76" s="262"/>
      <c r="U76" s="262"/>
      <c r="V76" s="262"/>
      <c r="W76" s="262"/>
      <c r="X76" s="262"/>
      <c r="Y76" s="262"/>
      <c r="Z76" s="262"/>
    </row>
    <row r="77" spans="1:26" ht="15.75" customHeight="1">
      <c r="A77" s="265"/>
      <c r="B77" s="262"/>
      <c r="C77" s="266"/>
      <c r="D77" s="266"/>
      <c r="E77" s="266"/>
      <c r="F77" s="266"/>
      <c r="G77" s="262"/>
      <c r="H77" s="262"/>
      <c r="I77" s="262"/>
      <c r="J77" s="262"/>
      <c r="K77" s="262"/>
      <c r="L77" s="262"/>
      <c r="M77" s="262"/>
      <c r="N77" s="262"/>
      <c r="O77" s="262"/>
      <c r="P77" s="262"/>
      <c r="Q77" s="262"/>
      <c r="R77" s="262"/>
      <c r="S77" s="262"/>
      <c r="T77" s="262"/>
      <c r="U77" s="262"/>
      <c r="V77" s="262"/>
      <c r="W77" s="262"/>
      <c r="X77" s="262"/>
      <c r="Y77" s="262"/>
      <c r="Z77" s="262"/>
    </row>
    <row r="78" spans="1:26" ht="15.75" customHeight="1">
      <c r="A78" s="265"/>
      <c r="B78" s="262"/>
      <c r="C78" s="266"/>
      <c r="D78" s="266"/>
      <c r="E78" s="266"/>
      <c r="F78" s="266"/>
      <c r="G78" s="262"/>
      <c r="H78" s="262"/>
      <c r="I78" s="262"/>
      <c r="J78" s="262"/>
      <c r="K78" s="262"/>
      <c r="L78" s="262"/>
      <c r="M78" s="262"/>
      <c r="N78" s="262"/>
      <c r="O78" s="262"/>
      <c r="P78" s="262"/>
      <c r="Q78" s="262"/>
      <c r="R78" s="262"/>
      <c r="S78" s="262"/>
      <c r="T78" s="262"/>
      <c r="U78" s="262"/>
      <c r="V78" s="262"/>
      <c r="W78" s="262"/>
      <c r="X78" s="262"/>
      <c r="Y78" s="262"/>
      <c r="Z78" s="262"/>
    </row>
    <row r="79" spans="1:26" ht="15.75" customHeight="1">
      <c r="A79" s="265"/>
      <c r="B79" s="262"/>
      <c r="C79" s="266"/>
      <c r="D79" s="266"/>
      <c r="E79" s="266"/>
      <c r="F79" s="266"/>
      <c r="G79" s="262"/>
      <c r="H79" s="262"/>
      <c r="I79" s="262"/>
      <c r="J79" s="262"/>
      <c r="K79" s="262"/>
      <c r="L79" s="262"/>
      <c r="M79" s="262"/>
      <c r="N79" s="262"/>
      <c r="O79" s="262"/>
      <c r="P79" s="262"/>
      <c r="Q79" s="262"/>
      <c r="R79" s="262"/>
      <c r="S79" s="262"/>
      <c r="T79" s="262"/>
      <c r="U79" s="262"/>
      <c r="V79" s="262"/>
      <c r="W79" s="262"/>
      <c r="X79" s="262"/>
      <c r="Y79" s="262"/>
      <c r="Z79" s="262"/>
    </row>
    <row r="80" spans="1:26" ht="15.75" customHeight="1">
      <c r="A80" s="265"/>
      <c r="B80" s="262"/>
      <c r="C80" s="266"/>
      <c r="D80" s="266"/>
      <c r="E80" s="266"/>
      <c r="F80" s="266"/>
      <c r="G80" s="262"/>
      <c r="H80" s="262"/>
      <c r="I80" s="262"/>
      <c r="J80" s="262"/>
      <c r="K80" s="262"/>
      <c r="L80" s="262"/>
      <c r="M80" s="262"/>
      <c r="N80" s="262"/>
      <c r="O80" s="262"/>
      <c r="P80" s="262"/>
      <c r="Q80" s="262"/>
      <c r="R80" s="262"/>
      <c r="S80" s="262"/>
      <c r="T80" s="262"/>
      <c r="U80" s="262"/>
      <c r="V80" s="262"/>
      <c r="W80" s="262"/>
      <c r="X80" s="262"/>
      <c r="Y80" s="262"/>
      <c r="Z80" s="262"/>
    </row>
    <row r="81" spans="1:26" ht="15.75" customHeight="1">
      <c r="A81" s="265"/>
      <c r="B81" s="262"/>
      <c r="C81" s="266"/>
      <c r="D81" s="266"/>
      <c r="E81" s="266"/>
      <c r="F81" s="266"/>
      <c r="G81" s="262"/>
      <c r="H81" s="262"/>
      <c r="I81" s="262"/>
      <c r="J81" s="262"/>
      <c r="K81" s="262"/>
      <c r="L81" s="262"/>
      <c r="M81" s="262"/>
      <c r="N81" s="262"/>
      <c r="O81" s="262"/>
      <c r="P81" s="262"/>
      <c r="Q81" s="262"/>
      <c r="R81" s="262"/>
      <c r="S81" s="262"/>
      <c r="T81" s="262"/>
      <c r="U81" s="262"/>
      <c r="V81" s="262"/>
      <c r="W81" s="262"/>
      <c r="X81" s="262"/>
      <c r="Y81" s="262"/>
      <c r="Z81" s="262"/>
    </row>
    <row r="82" spans="1:26" ht="15.75" customHeight="1">
      <c r="A82" s="265"/>
      <c r="B82" s="262"/>
      <c r="C82" s="266"/>
      <c r="D82" s="266"/>
      <c r="E82" s="266"/>
      <c r="F82" s="266"/>
      <c r="G82" s="262"/>
      <c r="H82" s="262"/>
      <c r="I82" s="262"/>
      <c r="J82" s="262"/>
      <c r="K82" s="262"/>
      <c r="L82" s="262"/>
      <c r="M82" s="262"/>
      <c r="N82" s="262"/>
      <c r="O82" s="262"/>
      <c r="P82" s="262"/>
      <c r="Q82" s="262"/>
      <c r="R82" s="262"/>
      <c r="S82" s="262"/>
      <c r="T82" s="262"/>
      <c r="U82" s="262"/>
      <c r="V82" s="262"/>
      <c r="W82" s="262"/>
      <c r="X82" s="262"/>
      <c r="Y82" s="262"/>
      <c r="Z82" s="262"/>
    </row>
    <row r="83" spans="1:26" ht="15.75" customHeight="1">
      <c r="A83" s="265"/>
      <c r="B83" s="262"/>
      <c r="C83" s="266"/>
      <c r="D83" s="266"/>
      <c r="E83" s="266"/>
      <c r="F83" s="266"/>
      <c r="G83" s="262"/>
      <c r="H83" s="262"/>
      <c r="I83" s="262"/>
      <c r="J83" s="262"/>
      <c r="K83" s="262"/>
      <c r="L83" s="262"/>
      <c r="M83" s="262"/>
      <c r="N83" s="262"/>
      <c r="O83" s="262"/>
      <c r="P83" s="262"/>
      <c r="Q83" s="262"/>
      <c r="R83" s="262"/>
      <c r="S83" s="262"/>
      <c r="T83" s="262"/>
      <c r="U83" s="262"/>
      <c r="V83" s="262"/>
      <c r="W83" s="262"/>
      <c r="X83" s="262"/>
      <c r="Y83" s="262"/>
      <c r="Z83" s="262"/>
    </row>
    <row r="84" spans="1:26" ht="15.75" customHeight="1">
      <c r="A84" s="265"/>
      <c r="B84" s="262"/>
      <c r="C84" s="266"/>
      <c r="D84" s="266"/>
      <c r="E84" s="266"/>
      <c r="F84" s="266"/>
      <c r="G84" s="262"/>
      <c r="H84" s="262"/>
      <c r="I84" s="262"/>
      <c r="J84" s="262"/>
      <c r="K84" s="262"/>
      <c r="L84" s="262"/>
      <c r="M84" s="262"/>
      <c r="N84" s="262"/>
      <c r="O84" s="262"/>
      <c r="P84" s="262"/>
      <c r="Q84" s="262"/>
      <c r="R84" s="262"/>
      <c r="S84" s="262"/>
      <c r="T84" s="262"/>
      <c r="U84" s="262"/>
      <c r="V84" s="262"/>
      <c r="W84" s="262"/>
      <c r="X84" s="262"/>
      <c r="Y84" s="262"/>
      <c r="Z84" s="262"/>
    </row>
    <row r="85" spans="1:26" ht="15.75" customHeight="1">
      <c r="A85" s="265"/>
      <c r="B85" s="262"/>
      <c r="C85" s="266"/>
      <c r="D85" s="266"/>
      <c r="E85" s="266"/>
      <c r="F85" s="266"/>
      <c r="G85" s="262"/>
      <c r="H85" s="262"/>
      <c r="I85" s="262"/>
      <c r="J85" s="262"/>
      <c r="K85" s="262"/>
      <c r="L85" s="262"/>
      <c r="M85" s="262"/>
      <c r="N85" s="262"/>
      <c r="O85" s="262"/>
      <c r="P85" s="262"/>
      <c r="Q85" s="262"/>
      <c r="R85" s="262"/>
      <c r="S85" s="262"/>
      <c r="T85" s="262"/>
      <c r="U85" s="262"/>
      <c r="V85" s="262"/>
      <c r="W85" s="262"/>
      <c r="X85" s="262"/>
      <c r="Y85" s="262"/>
      <c r="Z85" s="262"/>
    </row>
    <row r="86" spans="1:26" ht="15.75" customHeight="1">
      <c r="A86" s="265"/>
      <c r="B86" s="262"/>
      <c r="C86" s="266"/>
      <c r="D86" s="266"/>
      <c r="E86" s="266"/>
      <c r="F86" s="266"/>
      <c r="G86" s="262"/>
      <c r="H86" s="262"/>
      <c r="I86" s="262"/>
      <c r="J86" s="262"/>
      <c r="K86" s="262"/>
      <c r="L86" s="262"/>
      <c r="M86" s="262"/>
      <c r="N86" s="262"/>
      <c r="O86" s="262"/>
      <c r="P86" s="262"/>
      <c r="Q86" s="262"/>
      <c r="R86" s="262"/>
      <c r="S86" s="262"/>
      <c r="T86" s="262"/>
      <c r="U86" s="262"/>
      <c r="V86" s="262"/>
      <c r="W86" s="262"/>
      <c r="X86" s="262"/>
      <c r="Y86" s="262"/>
      <c r="Z86" s="262"/>
    </row>
    <row r="87" spans="1:26" ht="15.75" customHeight="1">
      <c r="A87" s="265"/>
      <c r="B87" s="262"/>
      <c r="C87" s="266"/>
      <c r="D87" s="266"/>
      <c r="E87" s="266"/>
      <c r="F87" s="266"/>
      <c r="G87" s="262"/>
      <c r="H87" s="262"/>
      <c r="I87" s="262"/>
      <c r="J87" s="262"/>
      <c r="K87" s="262"/>
      <c r="L87" s="262"/>
      <c r="M87" s="262"/>
      <c r="N87" s="262"/>
      <c r="O87" s="262"/>
      <c r="P87" s="262"/>
      <c r="Q87" s="262"/>
      <c r="R87" s="262"/>
      <c r="S87" s="262"/>
      <c r="T87" s="262"/>
      <c r="U87" s="262"/>
      <c r="V87" s="262"/>
      <c r="W87" s="262"/>
      <c r="X87" s="262"/>
      <c r="Y87" s="262"/>
      <c r="Z87" s="262"/>
    </row>
    <row r="88" spans="1:26" ht="15.75" customHeight="1">
      <c r="A88" s="265"/>
      <c r="B88" s="262"/>
      <c r="C88" s="266"/>
      <c r="D88" s="266"/>
      <c r="E88" s="266"/>
      <c r="F88" s="266"/>
      <c r="G88" s="262"/>
      <c r="H88" s="262"/>
      <c r="I88" s="262"/>
      <c r="J88" s="262"/>
      <c r="K88" s="262"/>
      <c r="L88" s="262"/>
      <c r="M88" s="262"/>
      <c r="N88" s="262"/>
      <c r="O88" s="262"/>
      <c r="P88" s="262"/>
      <c r="Q88" s="262"/>
      <c r="R88" s="262"/>
      <c r="S88" s="262"/>
      <c r="T88" s="262"/>
      <c r="U88" s="262"/>
      <c r="V88" s="262"/>
      <c r="W88" s="262"/>
      <c r="X88" s="262"/>
      <c r="Y88" s="262"/>
      <c r="Z88" s="262"/>
    </row>
    <row r="89" spans="1:26" ht="15.75" customHeight="1">
      <c r="A89" s="265"/>
      <c r="B89" s="262"/>
      <c r="C89" s="266"/>
      <c r="D89" s="266"/>
      <c r="E89" s="266"/>
      <c r="F89" s="266"/>
      <c r="G89" s="262"/>
      <c r="H89" s="262"/>
      <c r="I89" s="262"/>
      <c r="J89" s="262"/>
      <c r="K89" s="262"/>
      <c r="L89" s="262"/>
      <c r="M89" s="262"/>
      <c r="N89" s="262"/>
      <c r="O89" s="262"/>
      <c r="P89" s="262"/>
      <c r="Q89" s="262"/>
      <c r="R89" s="262"/>
      <c r="S89" s="262"/>
      <c r="T89" s="262"/>
      <c r="U89" s="262"/>
      <c r="V89" s="262"/>
      <c r="W89" s="262"/>
      <c r="X89" s="262"/>
      <c r="Y89" s="262"/>
      <c r="Z89" s="262"/>
    </row>
    <row r="90" spans="1:26" ht="15.75" customHeight="1">
      <c r="A90" s="265"/>
      <c r="B90" s="262"/>
      <c r="C90" s="266"/>
      <c r="D90" s="266"/>
      <c r="E90" s="266"/>
      <c r="F90" s="266"/>
      <c r="G90" s="262"/>
      <c r="H90" s="262"/>
      <c r="I90" s="262"/>
      <c r="J90" s="262"/>
      <c r="K90" s="262"/>
      <c r="L90" s="262"/>
      <c r="M90" s="262"/>
      <c r="N90" s="262"/>
      <c r="O90" s="262"/>
      <c r="P90" s="262"/>
      <c r="Q90" s="262"/>
      <c r="R90" s="262"/>
      <c r="S90" s="262"/>
      <c r="T90" s="262"/>
      <c r="U90" s="262"/>
      <c r="V90" s="262"/>
      <c r="W90" s="262"/>
      <c r="X90" s="262"/>
      <c r="Y90" s="262"/>
      <c r="Z90" s="262"/>
    </row>
    <row r="91" spans="1:26" ht="15.75" customHeight="1">
      <c r="A91" s="265"/>
      <c r="B91" s="262"/>
      <c r="C91" s="266"/>
      <c r="D91" s="266"/>
      <c r="E91" s="266"/>
      <c r="F91" s="266"/>
      <c r="G91" s="262"/>
      <c r="H91" s="262"/>
      <c r="I91" s="262"/>
      <c r="J91" s="262"/>
      <c r="K91" s="262"/>
      <c r="L91" s="262"/>
      <c r="M91" s="262"/>
      <c r="N91" s="262"/>
      <c r="O91" s="262"/>
      <c r="P91" s="262"/>
      <c r="Q91" s="262"/>
      <c r="R91" s="262"/>
      <c r="S91" s="262"/>
      <c r="T91" s="262"/>
      <c r="U91" s="262"/>
      <c r="V91" s="262"/>
      <c r="W91" s="262"/>
      <c r="X91" s="262"/>
      <c r="Y91" s="262"/>
      <c r="Z91" s="262"/>
    </row>
    <row r="92" spans="1:26" ht="15.75" customHeight="1">
      <c r="A92" s="265"/>
      <c r="B92" s="262"/>
      <c r="C92" s="266"/>
      <c r="D92" s="266"/>
      <c r="E92" s="266"/>
      <c r="F92" s="266"/>
      <c r="G92" s="262"/>
      <c r="H92" s="262"/>
      <c r="I92" s="262"/>
      <c r="J92" s="262"/>
      <c r="K92" s="262"/>
      <c r="L92" s="262"/>
      <c r="M92" s="262"/>
      <c r="N92" s="262"/>
      <c r="O92" s="262"/>
      <c r="P92" s="262"/>
      <c r="Q92" s="262"/>
      <c r="R92" s="262"/>
      <c r="S92" s="262"/>
      <c r="T92" s="262"/>
      <c r="U92" s="262"/>
      <c r="V92" s="262"/>
      <c r="W92" s="262"/>
      <c r="X92" s="262"/>
      <c r="Y92" s="262"/>
      <c r="Z92" s="262"/>
    </row>
    <row r="93" spans="1:26" ht="15.75" customHeight="1">
      <c r="A93" s="265"/>
      <c r="B93" s="262"/>
      <c r="C93" s="266"/>
      <c r="D93" s="266"/>
      <c r="E93" s="266"/>
      <c r="F93" s="266"/>
      <c r="G93" s="262"/>
      <c r="H93" s="262"/>
      <c r="I93" s="262"/>
      <c r="J93" s="262"/>
      <c r="K93" s="262"/>
      <c r="L93" s="262"/>
      <c r="M93" s="262"/>
      <c r="N93" s="262"/>
      <c r="O93" s="262"/>
      <c r="P93" s="262"/>
      <c r="Q93" s="262"/>
      <c r="R93" s="262"/>
      <c r="S93" s="262"/>
      <c r="T93" s="262"/>
      <c r="U93" s="262"/>
      <c r="V93" s="262"/>
      <c r="W93" s="262"/>
      <c r="X93" s="262"/>
      <c r="Y93" s="262"/>
      <c r="Z93" s="262"/>
    </row>
    <row r="94" spans="1:26" ht="15.75" customHeight="1">
      <c r="A94" s="265"/>
      <c r="B94" s="262"/>
      <c r="C94" s="266"/>
      <c r="D94" s="266"/>
      <c r="E94" s="266"/>
      <c r="F94" s="266"/>
      <c r="G94" s="262"/>
      <c r="H94" s="262"/>
      <c r="I94" s="262"/>
      <c r="J94" s="262"/>
      <c r="K94" s="262"/>
      <c r="L94" s="262"/>
      <c r="M94" s="262"/>
      <c r="N94" s="262"/>
      <c r="O94" s="262"/>
      <c r="P94" s="262"/>
      <c r="Q94" s="262"/>
      <c r="R94" s="262"/>
      <c r="S94" s="262"/>
      <c r="T94" s="262"/>
      <c r="U94" s="262"/>
      <c r="V94" s="262"/>
      <c r="W94" s="262"/>
      <c r="X94" s="262"/>
      <c r="Y94" s="262"/>
      <c r="Z94" s="262"/>
    </row>
    <row r="95" spans="1:26" ht="15.75" customHeight="1">
      <c r="A95" s="265"/>
      <c r="B95" s="262"/>
      <c r="C95" s="266"/>
      <c r="D95" s="266"/>
      <c r="E95" s="266"/>
      <c r="F95" s="266"/>
      <c r="G95" s="262"/>
      <c r="H95" s="262"/>
      <c r="I95" s="262"/>
      <c r="J95" s="262"/>
      <c r="K95" s="262"/>
      <c r="L95" s="262"/>
      <c r="M95" s="262"/>
      <c r="N95" s="262"/>
      <c r="O95" s="262"/>
      <c r="P95" s="262"/>
      <c r="Q95" s="262"/>
      <c r="R95" s="262"/>
      <c r="S95" s="262"/>
      <c r="T95" s="262"/>
      <c r="U95" s="262"/>
      <c r="V95" s="262"/>
      <c r="W95" s="262"/>
      <c r="X95" s="262"/>
      <c r="Y95" s="262"/>
      <c r="Z95" s="262"/>
    </row>
    <row r="96" spans="1:26" ht="15.75" customHeight="1">
      <c r="A96" s="265"/>
      <c r="B96" s="262"/>
      <c r="C96" s="266"/>
      <c r="D96" s="266"/>
      <c r="E96" s="266"/>
      <c r="F96" s="266"/>
      <c r="G96" s="262"/>
      <c r="H96" s="262"/>
      <c r="I96" s="262"/>
      <c r="J96" s="262"/>
      <c r="K96" s="262"/>
      <c r="L96" s="262"/>
      <c r="M96" s="262"/>
      <c r="N96" s="262"/>
      <c r="O96" s="262"/>
      <c r="P96" s="262"/>
      <c r="Q96" s="262"/>
      <c r="R96" s="262"/>
      <c r="S96" s="262"/>
      <c r="T96" s="262"/>
      <c r="U96" s="262"/>
      <c r="V96" s="262"/>
      <c r="W96" s="262"/>
      <c r="X96" s="262"/>
      <c r="Y96" s="262"/>
      <c r="Z96" s="262"/>
    </row>
    <row r="97" spans="1:26" ht="15.75" customHeight="1">
      <c r="A97" s="265"/>
      <c r="B97" s="262"/>
      <c r="C97" s="266"/>
      <c r="D97" s="266"/>
      <c r="E97" s="266"/>
      <c r="F97" s="266"/>
      <c r="G97" s="262"/>
      <c r="H97" s="262"/>
      <c r="I97" s="262"/>
      <c r="J97" s="262"/>
      <c r="K97" s="262"/>
      <c r="L97" s="262"/>
      <c r="M97" s="262"/>
      <c r="N97" s="262"/>
      <c r="O97" s="262"/>
      <c r="P97" s="262"/>
      <c r="Q97" s="262"/>
      <c r="R97" s="262"/>
      <c r="S97" s="262"/>
      <c r="T97" s="262"/>
      <c r="U97" s="262"/>
      <c r="V97" s="262"/>
      <c r="W97" s="262"/>
      <c r="X97" s="262"/>
      <c r="Y97" s="262"/>
      <c r="Z97" s="262"/>
    </row>
    <row r="98" spans="1:26" ht="15.75" customHeight="1">
      <c r="A98" s="265"/>
      <c r="B98" s="262"/>
      <c r="C98" s="266"/>
      <c r="D98" s="266"/>
      <c r="E98" s="266"/>
      <c r="F98" s="266"/>
      <c r="G98" s="262"/>
      <c r="H98" s="262"/>
      <c r="I98" s="262"/>
      <c r="J98" s="262"/>
      <c r="K98" s="262"/>
      <c r="L98" s="262"/>
      <c r="M98" s="262"/>
      <c r="N98" s="262"/>
      <c r="O98" s="262"/>
      <c r="P98" s="262"/>
      <c r="Q98" s="262"/>
      <c r="R98" s="262"/>
      <c r="S98" s="262"/>
      <c r="T98" s="262"/>
      <c r="U98" s="262"/>
      <c r="V98" s="262"/>
      <c r="W98" s="262"/>
      <c r="X98" s="262"/>
      <c r="Y98" s="262"/>
      <c r="Z98" s="262"/>
    </row>
    <row r="99" spans="1:26" ht="15.75" customHeight="1">
      <c r="A99" s="265"/>
      <c r="B99" s="262"/>
      <c r="C99" s="266"/>
      <c r="D99" s="266"/>
      <c r="E99" s="266"/>
      <c r="F99" s="266"/>
      <c r="G99" s="262"/>
      <c r="H99" s="262"/>
      <c r="I99" s="262"/>
      <c r="J99" s="262"/>
      <c r="K99" s="262"/>
      <c r="L99" s="262"/>
      <c r="M99" s="262"/>
      <c r="N99" s="262"/>
      <c r="O99" s="262"/>
      <c r="P99" s="262"/>
      <c r="Q99" s="262"/>
      <c r="R99" s="262"/>
      <c r="S99" s="262"/>
      <c r="T99" s="262"/>
      <c r="U99" s="262"/>
      <c r="V99" s="262"/>
      <c r="W99" s="262"/>
      <c r="X99" s="262"/>
      <c r="Y99" s="262"/>
      <c r="Z99" s="262"/>
    </row>
    <row r="100" spans="1:26" ht="15.75" customHeight="1">
      <c r="A100" s="265"/>
      <c r="B100" s="262"/>
      <c r="C100" s="266"/>
      <c r="D100" s="266"/>
      <c r="E100" s="266"/>
      <c r="F100" s="266"/>
      <c r="G100" s="262"/>
      <c r="H100" s="262"/>
      <c r="I100" s="262"/>
      <c r="J100" s="262"/>
      <c r="K100" s="262"/>
      <c r="L100" s="262"/>
      <c r="M100" s="262"/>
      <c r="N100" s="262"/>
      <c r="O100" s="262"/>
      <c r="P100" s="262"/>
      <c r="Q100" s="262"/>
      <c r="R100" s="262"/>
      <c r="S100" s="262"/>
      <c r="T100" s="262"/>
      <c r="U100" s="262"/>
      <c r="V100" s="262"/>
      <c r="W100" s="262"/>
      <c r="X100" s="262"/>
      <c r="Y100" s="262"/>
      <c r="Z100" s="262"/>
    </row>
    <row r="101" spans="1:26" ht="15.75" customHeight="1">
      <c r="A101" s="265"/>
      <c r="B101" s="262"/>
      <c r="C101" s="266"/>
      <c r="D101" s="266"/>
      <c r="E101" s="266"/>
      <c r="F101" s="266"/>
      <c r="G101" s="262"/>
      <c r="H101" s="262"/>
      <c r="I101" s="262"/>
      <c r="J101" s="262"/>
      <c r="K101" s="262"/>
      <c r="L101" s="262"/>
      <c r="M101" s="262"/>
      <c r="N101" s="262"/>
      <c r="O101" s="262"/>
      <c r="P101" s="262"/>
      <c r="Q101" s="262"/>
      <c r="R101" s="262"/>
      <c r="S101" s="262"/>
      <c r="T101" s="262"/>
      <c r="U101" s="262"/>
      <c r="V101" s="262"/>
      <c r="W101" s="262"/>
      <c r="X101" s="262"/>
      <c r="Y101" s="262"/>
      <c r="Z101" s="262"/>
    </row>
    <row r="102" spans="1:26" ht="15.75" customHeight="1">
      <c r="A102" s="265"/>
      <c r="B102" s="262"/>
      <c r="C102" s="266"/>
      <c r="D102" s="266"/>
      <c r="E102" s="266"/>
      <c r="F102" s="266"/>
      <c r="G102" s="262"/>
      <c r="H102" s="262"/>
      <c r="I102" s="262"/>
      <c r="J102" s="262"/>
      <c r="K102" s="262"/>
      <c r="L102" s="262"/>
      <c r="M102" s="262"/>
      <c r="N102" s="262"/>
      <c r="O102" s="262"/>
      <c r="P102" s="262"/>
      <c r="Q102" s="262"/>
      <c r="R102" s="262"/>
      <c r="S102" s="262"/>
      <c r="T102" s="262"/>
      <c r="U102" s="262"/>
      <c r="V102" s="262"/>
      <c r="W102" s="262"/>
      <c r="X102" s="262"/>
      <c r="Y102" s="262"/>
      <c r="Z102" s="262"/>
    </row>
    <row r="103" spans="1:26" ht="15.75" customHeight="1">
      <c r="A103" s="265"/>
      <c r="B103" s="262"/>
      <c r="C103" s="266"/>
      <c r="D103" s="266"/>
      <c r="E103" s="266"/>
      <c r="F103" s="266"/>
      <c r="G103" s="262"/>
      <c r="H103" s="262"/>
      <c r="I103" s="262"/>
      <c r="J103" s="262"/>
      <c r="K103" s="262"/>
      <c r="L103" s="262"/>
      <c r="M103" s="262"/>
      <c r="N103" s="262"/>
      <c r="O103" s="262"/>
      <c r="P103" s="262"/>
      <c r="Q103" s="262"/>
      <c r="R103" s="262"/>
      <c r="S103" s="262"/>
      <c r="T103" s="262"/>
      <c r="U103" s="262"/>
      <c r="V103" s="262"/>
      <c r="W103" s="262"/>
      <c r="X103" s="262"/>
      <c r="Y103" s="262"/>
      <c r="Z103" s="262"/>
    </row>
    <row r="104" spans="1:26" ht="15.75" customHeight="1">
      <c r="A104" s="265"/>
      <c r="B104" s="262"/>
      <c r="C104" s="266"/>
      <c r="D104" s="266"/>
      <c r="E104" s="266"/>
      <c r="F104" s="266"/>
      <c r="G104" s="262"/>
      <c r="H104" s="262"/>
      <c r="I104" s="262"/>
      <c r="J104" s="262"/>
      <c r="K104" s="262"/>
      <c r="L104" s="262"/>
      <c r="M104" s="262"/>
      <c r="N104" s="262"/>
      <c r="O104" s="262"/>
      <c r="P104" s="262"/>
      <c r="Q104" s="262"/>
      <c r="R104" s="262"/>
      <c r="S104" s="262"/>
      <c r="T104" s="262"/>
      <c r="U104" s="262"/>
      <c r="V104" s="262"/>
      <c r="W104" s="262"/>
      <c r="X104" s="262"/>
      <c r="Y104" s="262"/>
      <c r="Z104" s="262"/>
    </row>
    <row r="105" spans="1:26" ht="15.75" customHeight="1">
      <c r="A105" s="265"/>
      <c r="B105" s="262"/>
      <c r="C105" s="266"/>
      <c r="D105" s="266"/>
      <c r="E105" s="266"/>
      <c r="F105" s="266"/>
      <c r="G105" s="262"/>
      <c r="H105" s="262"/>
      <c r="I105" s="262"/>
      <c r="J105" s="262"/>
      <c r="K105" s="262"/>
      <c r="L105" s="262"/>
      <c r="M105" s="262"/>
      <c r="N105" s="262"/>
      <c r="O105" s="262"/>
      <c r="P105" s="262"/>
      <c r="Q105" s="262"/>
      <c r="R105" s="262"/>
      <c r="S105" s="262"/>
      <c r="T105" s="262"/>
      <c r="U105" s="262"/>
      <c r="V105" s="262"/>
      <c r="W105" s="262"/>
      <c r="X105" s="262"/>
      <c r="Y105" s="262"/>
      <c r="Z105" s="262"/>
    </row>
    <row r="106" spans="1:26" ht="15.75" customHeight="1">
      <c r="A106" s="265"/>
      <c r="B106" s="262"/>
      <c r="C106" s="266"/>
      <c r="D106" s="266"/>
      <c r="E106" s="266"/>
      <c r="F106" s="266"/>
      <c r="G106" s="262"/>
      <c r="H106" s="262"/>
      <c r="I106" s="262"/>
      <c r="J106" s="262"/>
      <c r="K106" s="262"/>
      <c r="L106" s="262"/>
      <c r="M106" s="262"/>
      <c r="N106" s="262"/>
      <c r="O106" s="262"/>
      <c r="P106" s="262"/>
      <c r="Q106" s="262"/>
      <c r="R106" s="262"/>
      <c r="S106" s="262"/>
      <c r="T106" s="262"/>
      <c r="U106" s="262"/>
      <c r="V106" s="262"/>
      <c r="W106" s="262"/>
      <c r="X106" s="262"/>
      <c r="Y106" s="262"/>
      <c r="Z106" s="262"/>
    </row>
    <row r="107" spans="1:26" ht="15.75" customHeight="1">
      <c r="A107" s="265"/>
      <c r="B107" s="262"/>
      <c r="C107" s="266"/>
      <c r="D107" s="266"/>
      <c r="E107" s="266"/>
      <c r="F107" s="266"/>
      <c r="G107" s="262"/>
      <c r="H107" s="262"/>
      <c r="I107" s="262"/>
      <c r="J107" s="262"/>
      <c r="K107" s="262"/>
      <c r="L107" s="262"/>
      <c r="M107" s="262"/>
      <c r="N107" s="262"/>
      <c r="O107" s="262"/>
      <c r="P107" s="262"/>
      <c r="Q107" s="262"/>
      <c r="R107" s="262"/>
      <c r="S107" s="262"/>
      <c r="T107" s="262"/>
      <c r="U107" s="262"/>
      <c r="V107" s="262"/>
      <c r="W107" s="262"/>
      <c r="X107" s="262"/>
      <c r="Y107" s="262"/>
      <c r="Z107" s="262"/>
    </row>
    <row r="108" spans="1:26" ht="15.75" customHeight="1">
      <c r="A108" s="265"/>
      <c r="B108" s="262"/>
      <c r="C108" s="266"/>
      <c r="D108" s="266"/>
      <c r="E108" s="266"/>
      <c r="F108" s="266"/>
      <c r="G108" s="262"/>
      <c r="H108" s="262"/>
      <c r="I108" s="262"/>
      <c r="J108" s="262"/>
      <c r="K108" s="262"/>
      <c r="L108" s="262"/>
      <c r="M108" s="262"/>
      <c r="N108" s="262"/>
      <c r="O108" s="262"/>
      <c r="P108" s="262"/>
      <c r="Q108" s="262"/>
      <c r="R108" s="262"/>
      <c r="S108" s="262"/>
      <c r="T108" s="262"/>
      <c r="U108" s="262"/>
      <c r="V108" s="262"/>
      <c r="W108" s="262"/>
      <c r="X108" s="262"/>
      <c r="Y108" s="262"/>
      <c r="Z108" s="262"/>
    </row>
    <row r="109" spans="1:26" ht="15.75" customHeight="1">
      <c r="A109" s="265"/>
      <c r="B109" s="262"/>
      <c r="C109" s="266"/>
      <c r="D109" s="266"/>
      <c r="E109" s="266"/>
      <c r="F109" s="266"/>
      <c r="G109" s="262"/>
      <c r="H109" s="262"/>
      <c r="I109" s="262"/>
      <c r="J109" s="262"/>
      <c r="K109" s="262"/>
      <c r="L109" s="262"/>
      <c r="M109" s="262"/>
      <c r="N109" s="262"/>
      <c r="O109" s="262"/>
      <c r="P109" s="262"/>
      <c r="Q109" s="262"/>
      <c r="R109" s="262"/>
      <c r="S109" s="262"/>
      <c r="T109" s="262"/>
      <c r="U109" s="262"/>
      <c r="V109" s="262"/>
      <c r="W109" s="262"/>
      <c r="X109" s="262"/>
      <c r="Y109" s="262"/>
      <c r="Z109" s="262"/>
    </row>
    <row r="110" spans="1:26" ht="15.75" customHeight="1">
      <c r="A110" s="265"/>
      <c r="B110" s="262"/>
      <c r="C110" s="266"/>
      <c r="D110" s="266"/>
      <c r="E110" s="266"/>
      <c r="F110" s="266"/>
      <c r="G110" s="262"/>
      <c r="H110" s="262"/>
      <c r="I110" s="262"/>
      <c r="J110" s="262"/>
      <c r="K110" s="262"/>
      <c r="L110" s="262"/>
      <c r="M110" s="262"/>
      <c r="N110" s="262"/>
      <c r="O110" s="262"/>
      <c r="P110" s="262"/>
      <c r="Q110" s="262"/>
      <c r="R110" s="262"/>
      <c r="S110" s="262"/>
      <c r="T110" s="262"/>
      <c r="U110" s="262"/>
      <c r="V110" s="262"/>
      <c r="W110" s="262"/>
      <c r="X110" s="262"/>
      <c r="Y110" s="262"/>
      <c r="Z110" s="262"/>
    </row>
    <row r="111" spans="1:26" ht="15.75" customHeight="1">
      <c r="A111" s="265"/>
      <c r="B111" s="262"/>
      <c r="C111" s="266"/>
      <c r="D111" s="266"/>
      <c r="E111" s="266"/>
      <c r="F111" s="266"/>
      <c r="G111" s="262"/>
      <c r="H111" s="262"/>
      <c r="I111" s="262"/>
      <c r="J111" s="262"/>
      <c r="K111" s="262"/>
      <c r="L111" s="262"/>
      <c r="M111" s="262"/>
      <c r="N111" s="262"/>
      <c r="O111" s="262"/>
      <c r="P111" s="262"/>
      <c r="Q111" s="262"/>
      <c r="R111" s="262"/>
      <c r="S111" s="262"/>
      <c r="T111" s="262"/>
      <c r="U111" s="262"/>
      <c r="V111" s="262"/>
      <c r="W111" s="262"/>
      <c r="X111" s="262"/>
      <c r="Y111" s="262"/>
      <c r="Z111" s="262"/>
    </row>
    <row r="112" spans="1:26" ht="15.75" customHeight="1">
      <c r="A112" s="265"/>
      <c r="B112" s="262"/>
      <c r="C112" s="266"/>
      <c r="D112" s="266"/>
      <c r="E112" s="266"/>
      <c r="F112" s="266"/>
      <c r="G112" s="262"/>
      <c r="H112" s="262"/>
      <c r="I112" s="262"/>
      <c r="J112" s="262"/>
      <c r="K112" s="262"/>
      <c r="L112" s="262"/>
      <c r="M112" s="262"/>
      <c r="N112" s="262"/>
      <c r="O112" s="262"/>
      <c r="P112" s="262"/>
      <c r="Q112" s="262"/>
      <c r="R112" s="262"/>
      <c r="S112" s="262"/>
      <c r="T112" s="262"/>
      <c r="U112" s="262"/>
      <c r="V112" s="262"/>
      <c r="W112" s="262"/>
      <c r="X112" s="262"/>
      <c r="Y112" s="262"/>
      <c r="Z112" s="262"/>
    </row>
    <row r="113" spans="1:26" ht="15.75" customHeight="1">
      <c r="A113" s="265"/>
      <c r="B113" s="262"/>
      <c r="C113" s="266"/>
      <c r="D113" s="266"/>
      <c r="E113" s="266"/>
      <c r="F113" s="266"/>
      <c r="G113" s="262"/>
      <c r="H113" s="262"/>
      <c r="I113" s="262"/>
      <c r="J113" s="262"/>
      <c r="K113" s="262"/>
      <c r="L113" s="262"/>
      <c r="M113" s="262"/>
      <c r="N113" s="262"/>
      <c r="O113" s="262"/>
      <c r="P113" s="262"/>
      <c r="Q113" s="262"/>
      <c r="R113" s="262"/>
      <c r="S113" s="262"/>
      <c r="T113" s="262"/>
      <c r="U113" s="262"/>
      <c r="V113" s="262"/>
      <c r="W113" s="262"/>
      <c r="X113" s="262"/>
      <c r="Y113" s="262"/>
      <c r="Z113" s="262"/>
    </row>
    <row r="114" spans="1:26" ht="15.75" customHeight="1">
      <c r="A114" s="265"/>
      <c r="B114" s="262"/>
      <c r="C114" s="266"/>
      <c r="D114" s="266"/>
      <c r="E114" s="266"/>
      <c r="F114" s="266"/>
      <c r="G114" s="262"/>
      <c r="H114" s="262"/>
      <c r="I114" s="262"/>
      <c r="J114" s="262"/>
      <c r="K114" s="262"/>
      <c r="L114" s="262"/>
      <c r="M114" s="262"/>
      <c r="N114" s="262"/>
      <c r="O114" s="262"/>
      <c r="P114" s="262"/>
      <c r="Q114" s="262"/>
      <c r="R114" s="262"/>
      <c r="S114" s="262"/>
      <c r="T114" s="262"/>
      <c r="U114" s="262"/>
      <c r="V114" s="262"/>
      <c r="W114" s="262"/>
      <c r="X114" s="262"/>
      <c r="Y114" s="262"/>
      <c r="Z114" s="262"/>
    </row>
    <row r="115" spans="1:26" ht="15.75" customHeight="1">
      <c r="A115" s="265"/>
      <c r="B115" s="262"/>
      <c r="C115" s="266"/>
      <c r="D115" s="266"/>
      <c r="E115" s="266"/>
      <c r="F115" s="266"/>
      <c r="G115" s="262"/>
      <c r="H115" s="262"/>
      <c r="I115" s="262"/>
      <c r="J115" s="262"/>
      <c r="K115" s="262"/>
      <c r="L115" s="262"/>
      <c r="M115" s="262"/>
      <c r="N115" s="262"/>
      <c r="O115" s="262"/>
      <c r="P115" s="262"/>
      <c r="Q115" s="262"/>
      <c r="R115" s="262"/>
      <c r="S115" s="262"/>
      <c r="T115" s="262"/>
      <c r="U115" s="262"/>
      <c r="V115" s="262"/>
      <c r="W115" s="262"/>
      <c r="X115" s="262"/>
      <c r="Y115" s="262"/>
      <c r="Z115" s="262"/>
    </row>
    <row r="116" spans="1:26" ht="15.75" customHeight="1">
      <c r="A116" s="265"/>
      <c r="B116" s="262"/>
      <c r="C116" s="266"/>
      <c r="D116" s="266"/>
      <c r="E116" s="266"/>
      <c r="F116" s="266"/>
      <c r="G116" s="262"/>
      <c r="H116" s="262"/>
      <c r="I116" s="262"/>
      <c r="J116" s="262"/>
      <c r="K116" s="262"/>
      <c r="L116" s="262"/>
      <c r="M116" s="262"/>
      <c r="N116" s="262"/>
      <c r="O116" s="262"/>
      <c r="P116" s="262"/>
      <c r="Q116" s="262"/>
      <c r="R116" s="262"/>
      <c r="S116" s="262"/>
      <c r="T116" s="262"/>
      <c r="U116" s="262"/>
      <c r="V116" s="262"/>
      <c r="W116" s="262"/>
      <c r="X116" s="262"/>
      <c r="Y116" s="262"/>
      <c r="Z116" s="262"/>
    </row>
    <row r="117" spans="1:26" ht="15.75" customHeight="1">
      <c r="A117" s="265"/>
      <c r="B117" s="262"/>
      <c r="C117" s="266"/>
      <c r="D117" s="266"/>
      <c r="E117" s="266"/>
      <c r="F117" s="266"/>
      <c r="G117" s="262"/>
      <c r="H117" s="262"/>
      <c r="I117" s="262"/>
      <c r="J117" s="262"/>
      <c r="K117" s="262"/>
      <c r="L117" s="262"/>
      <c r="M117" s="262"/>
      <c r="N117" s="262"/>
      <c r="O117" s="262"/>
      <c r="P117" s="262"/>
      <c r="Q117" s="262"/>
      <c r="R117" s="262"/>
      <c r="S117" s="262"/>
      <c r="T117" s="262"/>
      <c r="U117" s="262"/>
      <c r="V117" s="262"/>
      <c r="W117" s="262"/>
      <c r="X117" s="262"/>
      <c r="Y117" s="262"/>
      <c r="Z117" s="262"/>
    </row>
    <row r="118" spans="1:26" ht="15.75" customHeight="1">
      <c r="A118" s="265"/>
      <c r="B118" s="262"/>
      <c r="C118" s="266"/>
      <c r="D118" s="266"/>
      <c r="E118" s="266"/>
      <c r="F118" s="266"/>
      <c r="G118" s="262"/>
      <c r="H118" s="262"/>
      <c r="I118" s="262"/>
      <c r="J118" s="262"/>
      <c r="K118" s="262"/>
      <c r="L118" s="262"/>
      <c r="M118" s="262"/>
      <c r="N118" s="262"/>
      <c r="O118" s="262"/>
      <c r="P118" s="262"/>
      <c r="Q118" s="262"/>
      <c r="R118" s="262"/>
      <c r="S118" s="262"/>
      <c r="T118" s="262"/>
      <c r="U118" s="262"/>
      <c r="V118" s="262"/>
      <c r="W118" s="262"/>
      <c r="X118" s="262"/>
      <c r="Y118" s="262"/>
      <c r="Z118" s="262"/>
    </row>
    <row r="119" spans="1:26" ht="15.75" customHeight="1">
      <c r="A119" s="265"/>
      <c r="B119" s="262"/>
      <c r="C119" s="266"/>
      <c r="D119" s="266"/>
      <c r="E119" s="266"/>
      <c r="F119" s="266"/>
      <c r="G119" s="262"/>
      <c r="H119" s="262"/>
      <c r="I119" s="262"/>
      <c r="J119" s="262"/>
      <c r="K119" s="262"/>
      <c r="L119" s="262"/>
      <c r="M119" s="262"/>
      <c r="N119" s="262"/>
      <c r="O119" s="262"/>
      <c r="P119" s="262"/>
      <c r="Q119" s="262"/>
      <c r="R119" s="262"/>
      <c r="S119" s="262"/>
      <c r="T119" s="262"/>
      <c r="U119" s="262"/>
      <c r="V119" s="262"/>
      <c r="W119" s="262"/>
      <c r="X119" s="262"/>
      <c r="Y119" s="262"/>
      <c r="Z119" s="262"/>
    </row>
    <row r="120" spans="1:26" ht="15.75" customHeight="1">
      <c r="A120" s="265"/>
      <c r="B120" s="262"/>
      <c r="C120" s="266"/>
      <c r="D120" s="266"/>
      <c r="E120" s="266"/>
      <c r="F120" s="266"/>
      <c r="G120" s="262"/>
      <c r="H120" s="262"/>
      <c r="I120" s="262"/>
      <c r="J120" s="262"/>
      <c r="K120" s="262"/>
      <c r="L120" s="262"/>
      <c r="M120" s="262"/>
      <c r="N120" s="262"/>
      <c r="O120" s="262"/>
      <c r="P120" s="262"/>
      <c r="Q120" s="262"/>
      <c r="R120" s="262"/>
      <c r="S120" s="262"/>
      <c r="T120" s="262"/>
      <c r="U120" s="262"/>
      <c r="V120" s="262"/>
      <c r="W120" s="262"/>
      <c r="X120" s="262"/>
      <c r="Y120" s="262"/>
      <c r="Z120" s="262"/>
    </row>
    <row r="121" spans="1:26" ht="15.75" customHeight="1">
      <c r="A121" s="265"/>
      <c r="B121" s="262"/>
      <c r="C121" s="266"/>
      <c r="D121" s="266"/>
      <c r="E121" s="266"/>
      <c r="F121" s="266"/>
      <c r="G121" s="262"/>
      <c r="H121" s="262"/>
      <c r="I121" s="262"/>
      <c r="J121" s="262"/>
      <c r="K121" s="262"/>
      <c r="L121" s="262"/>
      <c r="M121" s="262"/>
      <c r="N121" s="262"/>
      <c r="O121" s="262"/>
      <c r="P121" s="262"/>
      <c r="Q121" s="262"/>
      <c r="R121" s="262"/>
      <c r="S121" s="262"/>
      <c r="T121" s="262"/>
      <c r="U121" s="262"/>
      <c r="V121" s="262"/>
      <c r="W121" s="262"/>
      <c r="X121" s="262"/>
      <c r="Y121" s="262"/>
      <c r="Z121" s="262"/>
    </row>
    <row r="122" spans="1:26" ht="15.75" customHeight="1">
      <c r="A122" s="265"/>
      <c r="B122" s="262"/>
      <c r="C122" s="266"/>
      <c r="D122" s="266"/>
      <c r="E122" s="266"/>
      <c r="F122" s="266"/>
      <c r="G122" s="262"/>
      <c r="H122" s="262"/>
      <c r="I122" s="262"/>
      <c r="J122" s="262"/>
      <c r="K122" s="262"/>
      <c r="L122" s="262"/>
      <c r="M122" s="262"/>
      <c r="N122" s="262"/>
      <c r="O122" s="262"/>
      <c r="P122" s="262"/>
      <c r="Q122" s="262"/>
      <c r="R122" s="262"/>
      <c r="S122" s="262"/>
      <c r="T122" s="262"/>
      <c r="U122" s="262"/>
      <c r="V122" s="262"/>
      <c r="W122" s="262"/>
      <c r="X122" s="262"/>
      <c r="Y122" s="262"/>
      <c r="Z122" s="262"/>
    </row>
    <row r="123" spans="1:26" ht="15.75" customHeight="1">
      <c r="A123" s="265"/>
      <c r="B123" s="262"/>
      <c r="C123" s="266"/>
      <c r="D123" s="266"/>
      <c r="E123" s="266"/>
      <c r="F123" s="266"/>
      <c r="G123" s="262"/>
      <c r="H123" s="262"/>
      <c r="I123" s="262"/>
      <c r="J123" s="262"/>
      <c r="K123" s="262"/>
      <c r="L123" s="262"/>
      <c r="M123" s="262"/>
      <c r="N123" s="262"/>
      <c r="O123" s="262"/>
      <c r="P123" s="262"/>
      <c r="Q123" s="262"/>
      <c r="R123" s="262"/>
      <c r="S123" s="262"/>
      <c r="T123" s="262"/>
      <c r="U123" s="262"/>
      <c r="V123" s="262"/>
      <c r="W123" s="262"/>
      <c r="X123" s="262"/>
      <c r="Y123" s="262"/>
      <c r="Z123" s="262"/>
    </row>
    <row r="124" spans="1:26" ht="15.75" customHeight="1">
      <c r="A124" s="265"/>
      <c r="B124" s="262"/>
      <c r="C124" s="266"/>
      <c r="D124" s="266"/>
      <c r="E124" s="266"/>
      <c r="F124" s="266"/>
      <c r="G124" s="262"/>
      <c r="H124" s="262"/>
      <c r="I124" s="262"/>
      <c r="J124" s="262"/>
      <c r="K124" s="262"/>
      <c r="L124" s="262"/>
      <c r="M124" s="262"/>
      <c r="N124" s="262"/>
      <c r="O124" s="262"/>
      <c r="P124" s="262"/>
      <c r="Q124" s="262"/>
      <c r="R124" s="262"/>
      <c r="S124" s="262"/>
      <c r="T124" s="262"/>
      <c r="U124" s="262"/>
      <c r="V124" s="262"/>
      <c r="W124" s="262"/>
      <c r="X124" s="262"/>
      <c r="Y124" s="262"/>
      <c r="Z124" s="262"/>
    </row>
    <row r="125" spans="1:26" ht="15.75" customHeight="1">
      <c r="A125" s="265"/>
      <c r="B125" s="262"/>
      <c r="C125" s="266"/>
      <c r="D125" s="266"/>
      <c r="E125" s="266"/>
      <c r="F125" s="266"/>
      <c r="G125" s="262"/>
      <c r="H125" s="262"/>
      <c r="I125" s="262"/>
      <c r="J125" s="262"/>
      <c r="K125" s="262"/>
      <c r="L125" s="262"/>
      <c r="M125" s="262"/>
      <c r="N125" s="262"/>
      <c r="O125" s="262"/>
      <c r="P125" s="262"/>
      <c r="Q125" s="262"/>
      <c r="R125" s="262"/>
      <c r="S125" s="262"/>
      <c r="T125" s="262"/>
      <c r="U125" s="262"/>
      <c r="V125" s="262"/>
      <c r="W125" s="262"/>
      <c r="X125" s="262"/>
      <c r="Y125" s="262"/>
      <c r="Z125" s="262"/>
    </row>
    <row r="126" spans="1:26" ht="15.75" customHeight="1">
      <c r="A126" s="265"/>
      <c r="B126" s="262"/>
      <c r="C126" s="266"/>
      <c r="D126" s="266"/>
      <c r="E126" s="266"/>
      <c r="F126" s="266"/>
      <c r="G126" s="262"/>
      <c r="H126" s="262"/>
      <c r="I126" s="262"/>
      <c r="J126" s="262"/>
      <c r="K126" s="262"/>
      <c r="L126" s="262"/>
      <c r="M126" s="262"/>
      <c r="N126" s="262"/>
      <c r="O126" s="262"/>
      <c r="P126" s="262"/>
      <c r="Q126" s="262"/>
      <c r="R126" s="262"/>
      <c r="S126" s="262"/>
      <c r="T126" s="262"/>
      <c r="U126" s="262"/>
      <c r="V126" s="262"/>
      <c r="W126" s="262"/>
      <c r="X126" s="262"/>
      <c r="Y126" s="262"/>
      <c r="Z126" s="262"/>
    </row>
    <row r="127" spans="1:26" ht="15.75" customHeight="1">
      <c r="A127" s="265"/>
      <c r="B127" s="262"/>
      <c r="C127" s="266"/>
      <c r="D127" s="266"/>
      <c r="E127" s="266"/>
      <c r="F127" s="266"/>
      <c r="G127" s="262"/>
      <c r="H127" s="262"/>
      <c r="I127" s="262"/>
      <c r="J127" s="262"/>
      <c r="K127" s="262"/>
      <c r="L127" s="262"/>
      <c r="M127" s="262"/>
      <c r="N127" s="262"/>
      <c r="O127" s="262"/>
      <c r="P127" s="262"/>
      <c r="Q127" s="262"/>
      <c r="R127" s="262"/>
      <c r="S127" s="262"/>
      <c r="T127" s="262"/>
      <c r="U127" s="262"/>
      <c r="V127" s="262"/>
      <c r="W127" s="262"/>
      <c r="X127" s="262"/>
      <c r="Y127" s="262"/>
      <c r="Z127" s="262"/>
    </row>
    <row r="128" spans="1:26" ht="15.75" customHeight="1">
      <c r="A128" s="265"/>
      <c r="B128" s="262"/>
      <c r="C128" s="266"/>
      <c r="D128" s="266"/>
      <c r="E128" s="266"/>
      <c r="F128" s="266"/>
      <c r="G128" s="262"/>
      <c r="H128" s="262"/>
      <c r="I128" s="262"/>
      <c r="J128" s="262"/>
      <c r="K128" s="262"/>
      <c r="L128" s="262"/>
      <c r="M128" s="262"/>
      <c r="N128" s="262"/>
      <c r="O128" s="262"/>
      <c r="P128" s="262"/>
      <c r="Q128" s="262"/>
      <c r="R128" s="262"/>
      <c r="S128" s="262"/>
      <c r="T128" s="262"/>
      <c r="U128" s="262"/>
      <c r="V128" s="262"/>
      <c r="W128" s="262"/>
      <c r="X128" s="262"/>
      <c r="Y128" s="262"/>
      <c r="Z128" s="262"/>
    </row>
    <row r="129" spans="1:26" ht="15.75" customHeight="1">
      <c r="A129" s="265"/>
      <c r="B129" s="262"/>
      <c r="C129" s="266"/>
      <c r="D129" s="266"/>
      <c r="E129" s="266"/>
      <c r="F129" s="266"/>
      <c r="G129" s="262"/>
      <c r="H129" s="262"/>
      <c r="I129" s="262"/>
      <c r="J129" s="262"/>
      <c r="K129" s="262"/>
      <c r="L129" s="262"/>
      <c r="M129" s="262"/>
      <c r="N129" s="262"/>
      <c r="O129" s="262"/>
      <c r="P129" s="262"/>
      <c r="Q129" s="262"/>
      <c r="R129" s="262"/>
      <c r="S129" s="262"/>
      <c r="T129" s="262"/>
      <c r="U129" s="262"/>
      <c r="V129" s="262"/>
      <c r="W129" s="262"/>
      <c r="X129" s="262"/>
      <c r="Y129" s="262"/>
      <c r="Z129" s="262"/>
    </row>
    <row r="130" spans="1:26" ht="15.75" customHeight="1">
      <c r="A130" s="265"/>
      <c r="B130" s="262"/>
      <c r="C130" s="266"/>
      <c r="D130" s="266"/>
      <c r="E130" s="266"/>
      <c r="F130" s="266"/>
      <c r="G130" s="262"/>
      <c r="H130" s="262"/>
      <c r="I130" s="262"/>
      <c r="J130" s="262"/>
      <c r="K130" s="262"/>
      <c r="L130" s="262"/>
      <c r="M130" s="262"/>
      <c r="N130" s="262"/>
      <c r="O130" s="262"/>
      <c r="P130" s="262"/>
      <c r="Q130" s="262"/>
      <c r="R130" s="262"/>
      <c r="S130" s="262"/>
      <c r="T130" s="262"/>
      <c r="U130" s="262"/>
      <c r="V130" s="262"/>
      <c r="W130" s="262"/>
      <c r="X130" s="262"/>
      <c r="Y130" s="262"/>
      <c r="Z130" s="262"/>
    </row>
    <row r="131" spans="1:26" ht="15.75" customHeight="1">
      <c r="A131" s="265"/>
      <c r="B131" s="262"/>
      <c r="C131" s="266"/>
      <c r="D131" s="266"/>
      <c r="E131" s="266"/>
      <c r="F131" s="266"/>
      <c r="G131" s="262"/>
      <c r="H131" s="262"/>
      <c r="I131" s="262"/>
      <c r="J131" s="262"/>
      <c r="K131" s="262"/>
      <c r="L131" s="262"/>
      <c r="M131" s="262"/>
      <c r="N131" s="262"/>
      <c r="O131" s="262"/>
      <c r="P131" s="262"/>
      <c r="Q131" s="262"/>
      <c r="R131" s="262"/>
      <c r="S131" s="262"/>
      <c r="T131" s="262"/>
      <c r="U131" s="262"/>
      <c r="V131" s="262"/>
      <c r="W131" s="262"/>
      <c r="X131" s="262"/>
      <c r="Y131" s="262"/>
      <c r="Z131" s="262"/>
    </row>
    <row r="132" spans="1:26" ht="15.75" customHeight="1">
      <c r="A132" s="265"/>
      <c r="B132" s="262"/>
      <c r="C132" s="266"/>
      <c r="D132" s="266"/>
      <c r="E132" s="266"/>
      <c r="F132" s="266"/>
      <c r="G132" s="262"/>
      <c r="H132" s="262"/>
      <c r="I132" s="262"/>
      <c r="J132" s="262"/>
      <c r="K132" s="262"/>
      <c r="L132" s="262"/>
      <c r="M132" s="262"/>
      <c r="N132" s="262"/>
      <c r="O132" s="262"/>
      <c r="P132" s="262"/>
      <c r="Q132" s="262"/>
      <c r="R132" s="262"/>
      <c r="S132" s="262"/>
      <c r="T132" s="262"/>
      <c r="U132" s="262"/>
      <c r="V132" s="262"/>
      <c r="W132" s="262"/>
      <c r="X132" s="262"/>
      <c r="Y132" s="262"/>
      <c r="Z132" s="262"/>
    </row>
    <row r="133" spans="1:26" ht="15.75" customHeight="1">
      <c r="A133" s="265"/>
      <c r="B133" s="262"/>
      <c r="C133" s="266"/>
      <c r="D133" s="266"/>
      <c r="E133" s="266"/>
      <c r="F133" s="266"/>
      <c r="G133" s="262"/>
      <c r="H133" s="262"/>
      <c r="I133" s="262"/>
      <c r="J133" s="262"/>
      <c r="K133" s="262"/>
      <c r="L133" s="262"/>
      <c r="M133" s="262"/>
      <c r="N133" s="262"/>
      <c r="O133" s="262"/>
      <c r="P133" s="262"/>
      <c r="Q133" s="262"/>
      <c r="R133" s="262"/>
      <c r="S133" s="262"/>
      <c r="T133" s="262"/>
      <c r="U133" s="262"/>
      <c r="V133" s="262"/>
      <c r="W133" s="262"/>
      <c r="X133" s="262"/>
      <c r="Y133" s="262"/>
      <c r="Z133" s="262"/>
    </row>
    <row r="134" spans="1:26" ht="15.75" customHeight="1">
      <c r="A134" s="265"/>
      <c r="B134" s="262"/>
      <c r="C134" s="266"/>
      <c r="D134" s="266"/>
      <c r="E134" s="266"/>
      <c r="F134" s="266"/>
      <c r="G134" s="262"/>
      <c r="H134" s="262"/>
      <c r="I134" s="262"/>
      <c r="J134" s="262"/>
      <c r="K134" s="262"/>
      <c r="L134" s="262"/>
      <c r="M134" s="262"/>
      <c r="N134" s="262"/>
      <c r="O134" s="262"/>
      <c r="P134" s="262"/>
      <c r="Q134" s="262"/>
      <c r="R134" s="262"/>
      <c r="S134" s="262"/>
      <c r="T134" s="262"/>
      <c r="U134" s="262"/>
      <c r="V134" s="262"/>
      <c r="W134" s="262"/>
      <c r="X134" s="262"/>
      <c r="Y134" s="262"/>
      <c r="Z134" s="262"/>
    </row>
    <row r="135" spans="1:26" ht="15.75" customHeight="1">
      <c r="A135" s="265"/>
      <c r="B135" s="262"/>
      <c r="C135" s="266"/>
      <c r="D135" s="266"/>
      <c r="E135" s="266"/>
      <c r="F135" s="266"/>
      <c r="G135" s="262"/>
      <c r="H135" s="262"/>
      <c r="I135" s="262"/>
      <c r="J135" s="262"/>
      <c r="K135" s="262"/>
      <c r="L135" s="262"/>
      <c r="M135" s="262"/>
      <c r="N135" s="262"/>
      <c r="O135" s="262"/>
      <c r="P135" s="262"/>
      <c r="Q135" s="262"/>
      <c r="R135" s="262"/>
      <c r="S135" s="262"/>
      <c r="T135" s="262"/>
      <c r="U135" s="262"/>
      <c r="V135" s="262"/>
      <c r="W135" s="262"/>
      <c r="X135" s="262"/>
      <c r="Y135" s="262"/>
      <c r="Z135" s="262"/>
    </row>
    <row r="136" spans="1:26" ht="15.75" customHeight="1">
      <c r="A136" s="265"/>
      <c r="B136" s="262"/>
      <c r="C136" s="266"/>
      <c r="D136" s="266"/>
      <c r="E136" s="266"/>
      <c r="F136" s="266"/>
      <c r="G136" s="262"/>
      <c r="H136" s="262"/>
      <c r="I136" s="262"/>
      <c r="J136" s="262"/>
      <c r="K136" s="262"/>
      <c r="L136" s="262"/>
      <c r="M136" s="262"/>
      <c r="N136" s="262"/>
      <c r="O136" s="262"/>
      <c r="P136" s="262"/>
      <c r="Q136" s="262"/>
      <c r="R136" s="262"/>
      <c r="S136" s="262"/>
      <c r="T136" s="262"/>
      <c r="U136" s="262"/>
      <c r="V136" s="262"/>
      <c r="W136" s="262"/>
      <c r="X136" s="262"/>
      <c r="Y136" s="262"/>
      <c r="Z136" s="262"/>
    </row>
    <row r="137" spans="1:26" ht="15.75" customHeight="1">
      <c r="A137" s="265"/>
      <c r="B137" s="262"/>
      <c r="C137" s="266"/>
      <c r="D137" s="266"/>
      <c r="E137" s="266"/>
      <c r="F137" s="266"/>
      <c r="G137" s="262"/>
      <c r="H137" s="262"/>
      <c r="I137" s="262"/>
      <c r="J137" s="262"/>
      <c r="K137" s="262"/>
      <c r="L137" s="262"/>
      <c r="M137" s="262"/>
      <c r="N137" s="262"/>
      <c r="O137" s="262"/>
      <c r="P137" s="262"/>
      <c r="Q137" s="262"/>
      <c r="R137" s="262"/>
      <c r="S137" s="262"/>
      <c r="T137" s="262"/>
      <c r="U137" s="262"/>
      <c r="V137" s="262"/>
      <c r="W137" s="262"/>
      <c r="X137" s="262"/>
      <c r="Y137" s="262"/>
      <c r="Z137" s="262"/>
    </row>
    <row r="138" spans="1:26" ht="15.75" customHeight="1">
      <c r="A138" s="265"/>
      <c r="B138" s="262"/>
      <c r="C138" s="266"/>
      <c r="D138" s="266"/>
      <c r="E138" s="266"/>
      <c r="F138" s="266"/>
      <c r="G138" s="262"/>
      <c r="H138" s="262"/>
      <c r="I138" s="262"/>
      <c r="J138" s="262"/>
      <c r="K138" s="262"/>
      <c r="L138" s="262"/>
      <c r="M138" s="262"/>
      <c r="N138" s="262"/>
      <c r="O138" s="262"/>
      <c r="P138" s="262"/>
      <c r="Q138" s="262"/>
      <c r="R138" s="262"/>
      <c r="S138" s="262"/>
      <c r="T138" s="262"/>
      <c r="U138" s="262"/>
      <c r="V138" s="262"/>
      <c r="W138" s="262"/>
      <c r="X138" s="262"/>
      <c r="Y138" s="262"/>
      <c r="Z138" s="262"/>
    </row>
    <row r="139" spans="1:26" ht="15.75" customHeight="1">
      <c r="A139" s="265"/>
      <c r="B139" s="262"/>
      <c r="C139" s="266"/>
      <c r="D139" s="266"/>
      <c r="E139" s="266"/>
      <c r="F139" s="266"/>
      <c r="G139" s="262"/>
      <c r="H139" s="262"/>
      <c r="I139" s="262"/>
      <c r="J139" s="262"/>
      <c r="K139" s="262"/>
      <c r="L139" s="262"/>
      <c r="M139" s="262"/>
      <c r="N139" s="262"/>
      <c r="O139" s="262"/>
      <c r="P139" s="262"/>
      <c r="Q139" s="262"/>
      <c r="R139" s="262"/>
      <c r="S139" s="262"/>
      <c r="T139" s="262"/>
      <c r="U139" s="262"/>
      <c r="V139" s="262"/>
      <c r="W139" s="262"/>
      <c r="X139" s="262"/>
      <c r="Y139" s="262"/>
      <c r="Z139" s="262"/>
    </row>
    <row r="140" spans="1:26" ht="15.75" customHeight="1">
      <c r="A140" s="265"/>
      <c r="B140" s="262"/>
      <c r="C140" s="266"/>
      <c r="D140" s="266"/>
      <c r="E140" s="266"/>
      <c r="F140" s="266"/>
      <c r="G140" s="262"/>
      <c r="H140" s="262"/>
      <c r="I140" s="262"/>
      <c r="J140" s="262"/>
      <c r="K140" s="262"/>
      <c r="L140" s="262"/>
      <c r="M140" s="262"/>
      <c r="N140" s="262"/>
      <c r="O140" s="262"/>
      <c r="P140" s="262"/>
      <c r="Q140" s="262"/>
      <c r="R140" s="262"/>
      <c r="S140" s="262"/>
      <c r="T140" s="262"/>
      <c r="U140" s="262"/>
      <c r="V140" s="262"/>
      <c r="W140" s="262"/>
      <c r="X140" s="262"/>
      <c r="Y140" s="262"/>
      <c r="Z140" s="262"/>
    </row>
    <row r="141" spans="1:26" ht="15.75" customHeight="1">
      <c r="A141" s="265"/>
      <c r="B141" s="262"/>
      <c r="C141" s="266"/>
      <c r="D141" s="266"/>
      <c r="E141" s="266"/>
      <c r="F141" s="266"/>
      <c r="G141" s="262"/>
      <c r="H141" s="262"/>
      <c r="I141" s="262"/>
      <c r="J141" s="262"/>
      <c r="K141" s="262"/>
      <c r="L141" s="262"/>
      <c r="M141" s="262"/>
      <c r="N141" s="262"/>
      <c r="O141" s="262"/>
      <c r="P141" s="262"/>
      <c r="Q141" s="262"/>
      <c r="R141" s="262"/>
      <c r="S141" s="262"/>
      <c r="T141" s="262"/>
      <c r="U141" s="262"/>
      <c r="V141" s="262"/>
      <c r="W141" s="262"/>
      <c r="X141" s="262"/>
      <c r="Y141" s="262"/>
      <c r="Z141" s="262"/>
    </row>
    <row r="142" spans="1:26" ht="15.75" customHeight="1">
      <c r="A142" s="265"/>
      <c r="B142" s="262"/>
      <c r="C142" s="266"/>
      <c r="D142" s="266"/>
      <c r="E142" s="266"/>
      <c r="F142" s="266"/>
      <c r="G142" s="262"/>
      <c r="H142" s="262"/>
      <c r="I142" s="262"/>
      <c r="J142" s="262"/>
      <c r="K142" s="262"/>
      <c r="L142" s="262"/>
      <c r="M142" s="262"/>
      <c r="N142" s="262"/>
      <c r="O142" s="262"/>
      <c r="P142" s="262"/>
      <c r="Q142" s="262"/>
      <c r="R142" s="262"/>
      <c r="S142" s="262"/>
      <c r="T142" s="262"/>
      <c r="U142" s="262"/>
      <c r="V142" s="262"/>
      <c r="W142" s="262"/>
      <c r="X142" s="262"/>
      <c r="Y142" s="262"/>
      <c r="Z142" s="262"/>
    </row>
    <row r="143" spans="1:26" ht="15.75" customHeight="1">
      <c r="A143" s="265"/>
      <c r="B143" s="262"/>
      <c r="C143" s="266"/>
      <c r="D143" s="266"/>
      <c r="E143" s="266"/>
      <c r="F143" s="266"/>
      <c r="G143" s="262"/>
      <c r="H143" s="262"/>
      <c r="I143" s="262"/>
      <c r="J143" s="262"/>
      <c r="K143" s="262"/>
      <c r="L143" s="262"/>
      <c r="M143" s="262"/>
      <c r="N143" s="262"/>
      <c r="O143" s="262"/>
      <c r="P143" s="262"/>
      <c r="Q143" s="262"/>
      <c r="R143" s="262"/>
      <c r="S143" s="262"/>
      <c r="T143" s="262"/>
      <c r="U143" s="262"/>
      <c r="V143" s="262"/>
      <c r="W143" s="262"/>
      <c r="X143" s="262"/>
      <c r="Y143" s="262"/>
      <c r="Z143" s="262"/>
    </row>
    <row r="144" spans="1:26" ht="15.75" customHeight="1">
      <c r="A144" s="265"/>
      <c r="B144" s="262"/>
      <c r="C144" s="266"/>
      <c r="D144" s="266"/>
      <c r="E144" s="266"/>
      <c r="F144" s="266"/>
      <c r="G144" s="262"/>
      <c r="H144" s="262"/>
      <c r="I144" s="262"/>
      <c r="J144" s="262"/>
      <c r="K144" s="262"/>
      <c r="L144" s="262"/>
      <c r="M144" s="262"/>
      <c r="N144" s="262"/>
      <c r="O144" s="262"/>
      <c r="P144" s="262"/>
      <c r="Q144" s="262"/>
      <c r="R144" s="262"/>
      <c r="S144" s="262"/>
      <c r="T144" s="262"/>
      <c r="U144" s="262"/>
      <c r="V144" s="262"/>
      <c r="W144" s="262"/>
      <c r="X144" s="262"/>
      <c r="Y144" s="262"/>
      <c r="Z144" s="262"/>
    </row>
    <row r="145" spans="1:26" ht="15.75" customHeight="1">
      <c r="A145" s="265"/>
      <c r="B145" s="262"/>
      <c r="C145" s="266"/>
      <c r="D145" s="266"/>
      <c r="E145" s="266"/>
      <c r="F145" s="266"/>
      <c r="G145" s="262"/>
      <c r="H145" s="262"/>
      <c r="I145" s="262"/>
      <c r="J145" s="262"/>
      <c r="K145" s="262"/>
      <c r="L145" s="262"/>
      <c r="M145" s="262"/>
      <c r="N145" s="262"/>
      <c r="O145" s="262"/>
      <c r="P145" s="262"/>
      <c r="Q145" s="262"/>
      <c r="R145" s="262"/>
      <c r="S145" s="262"/>
      <c r="T145" s="262"/>
      <c r="U145" s="262"/>
      <c r="V145" s="262"/>
      <c r="W145" s="262"/>
      <c r="X145" s="262"/>
      <c r="Y145" s="262"/>
      <c r="Z145" s="262"/>
    </row>
    <row r="146" spans="1:26" ht="15.75" customHeight="1">
      <c r="A146" s="265"/>
      <c r="B146" s="262"/>
      <c r="C146" s="266"/>
      <c r="D146" s="266"/>
      <c r="E146" s="266"/>
      <c r="F146" s="266"/>
      <c r="G146" s="262"/>
      <c r="H146" s="262"/>
      <c r="I146" s="262"/>
      <c r="J146" s="262"/>
      <c r="K146" s="262"/>
      <c r="L146" s="262"/>
      <c r="M146" s="262"/>
      <c r="N146" s="262"/>
      <c r="O146" s="262"/>
      <c r="P146" s="262"/>
      <c r="Q146" s="262"/>
      <c r="R146" s="262"/>
      <c r="S146" s="262"/>
      <c r="T146" s="262"/>
      <c r="U146" s="262"/>
      <c r="V146" s="262"/>
      <c r="W146" s="262"/>
      <c r="X146" s="262"/>
      <c r="Y146" s="262"/>
      <c r="Z146" s="262"/>
    </row>
    <row r="147" spans="1:26" ht="15.75" customHeight="1">
      <c r="A147" s="265"/>
      <c r="B147" s="262"/>
      <c r="C147" s="266"/>
      <c r="D147" s="266"/>
      <c r="E147" s="266"/>
      <c r="F147" s="266"/>
      <c r="G147" s="262"/>
      <c r="H147" s="262"/>
      <c r="I147" s="262"/>
      <c r="J147" s="262"/>
      <c r="K147" s="262"/>
      <c r="L147" s="262"/>
      <c r="M147" s="262"/>
      <c r="N147" s="262"/>
      <c r="O147" s="262"/>
      <c r="P147" s="262"/>
      <c r="Q147" s="262"/>
      <c r="R147" s="262"/>
      <c r="S147" s="262"/>
      <c r="T147" s="262"/>
      <c r="U147" s="262"/>
      <c r="V147" s="262"/>
      <c r="W147" s="262"/>
      <c r="X147" s="262"/>
      <c r="Y147" s="262"/>
      <c r="Z147" s="262"/>
    </row>
    <row r="148" spans="1:26" ht="15.75" customHeight="1">
      <c r="A148" s="265"/>
      <c r="B148" s="262"/>
      <c r="C148" s="266"/>
      <c r="D148" s="266"/>
      <c r="E148" s="266"/>
      <c r="F148" s="266"/>
      <c r="G148" s="262"/>
      <c r="H148" s="262"/>
      <c r="I148" s="262"/>
      <c r="J148" s="262"/>
      <c r="K148" s="262"/>
      <c r="L148" s="262"/>
      <c r="M148" s="262"/>
      <c r="N148" s="262"/>
      <c r="O148" s="262"/>
      <c r="P148" s="262"/>
      <c r="Q148" s="262"/>
      <c r="R148" s="262"/>
      <c r="S148" s="262"/>
      <c r="T148" s="262"/>
      <c r="U148" s="262"/>
      <c r="V148" s="262"/>
      <c r="W148" s="262"/>
      <c r="X148" s="262"/>
      <c r="Y148" s="262"/>
      <c r="Z148" s="262"/>
    </row>
    <row r="149" spans="1:26" ht="15.75" customHeight="1">
      <c r="A149" s="265"/>
      <c r="B149" s="262"/>
      <c r="C149" s="266"/>
      <c r="D149" s="266"/>
      <c r="E149" s="266"/>
      <c r="F149" s="266"/>
      <c r="G149" s="262"/>
      <c r="H149" s="262"/>
      <c r="I149" s="262"/>
      <c r="J149" s="262"/>
      <c r="K149" s="262"/>
      <c r="L149" s="262"/>
      <c r="M149" s="262"/>
      <c r="N149" s="262"/>
      <c r="O149" s="262"/>
      <c r="P149" s="262"/>
      <c r="Q149" s="262"/>
      <c r="R149" s="262"/>
      <c r="S149" s="262"/>
      <c r="T149" s="262"/>
      <c r="U149" s="262"/>
      <c r="V149" s="262"/>
      <c r="W149" s="262"/>
      <c r="X149" s="262"/>
      <c r="Y149" s="262"/>
      <c r="Z149" s="262"/>
    </row>
    <row r="150" spans="1:26" ht="15.75" customHeight="1">
      <c r="A150" s="265"/>
      <c r="B150" s="262"/>
      <c r="C150" s="266"/>
      <c r="D150" s="266"/>
      <c r="E150" s="266"/>
      <c r="F150" s="266"/>
      <c r="G150" s="262"/>
      <c r="H150" s="262"/>
      <c r="I150" s="262"/>
      <c r="J150" s="262"/>
      <c r="K150" s="262"/>
      <c r="L150" s="262"/>
      <c r="M150" s="262"/>
      <c r="N150" s="262"/>
      <c r="O150" s="262"/>
      <c r="P150" s="262"/>
      <c r="Q150" s="262"/>
      <c r="R150" s="262"/>
      <c r="S150" s="262"/>
      <c r="T150" s="262"/>
      <c r="U150" s="262"/>
      <c r="V150" s="262"/>
      <c r="W150" s="262"/>
      <c r="X150" s="262"/>
      <c r="Y150" s="262"/>
      <c r="Z150" s="262"/>
    </row>
    <row r="151" spans="1:26" ht="15.75" customHeight="1">
      <c r="A151" s="265"/>
      <c r="B151" s="262"/>
      <c r="C151" s="266"/>
      <c r="D151" s="266"/>
      <c r="E151" s="266"/>
      <c r="F151" s="266"/>
      <c r="G151" s="262"/>
      <c r="H151" s="262"/>
      <c r="I151" s="262"/>
      <c r="J151" s="262"/>
      <c r="K151" s="262"/>
      <c r="L151" s="262"/>
      <c r="M151" s="262"/>
      <c r="N151" s="262"/>
      <c r="O151" s="262"/>
      <c r="P151" s="262"/>
      <c r="Q151" s="262"/>
      <c r="R151" s="262"/>
      <c r="S151" s="262"/>
      <c r="T151" s="262"/>
      <c r="U151" s="262"/>
      <c r="V151" s="262"/>
      <c r="W151" s="262"/>
      <c r="X151" s="262"/>
      <c r="Y151" s="262"/>
      <c r="Z151" s="262"/>
    </row>
    <row r="152" spans="1:26" ht="15.75" customHeight="1">
      <c r="A152" s="265"/>
      <c r="B152" s="262"/>
      <c r="C152" s="266"/>
      <c r="D152" s="266"/>
      <c r="E152" s="266"/>
      <c r="F152" s="266"/>
      <c r="G152" s="262"/>
      <c r="H152" s="262"/>
      <c r="I152" s="262"/>
      <c r="J152" s="262"/>
      <c r="K152" s="262"/>
      <c r="L152" s="262"/>
      <c r="M152" s="262"/>
      <c r="N152" s="262"/>
      <c r="O152" s="262"/>
      <c r="P152" s="262"/>
      <c r="Q152" s="262"/>
      <c r="R152" s="262"/>
      <c r="S152" s="262"/>
      <c r="T152" s="262"/>
      <c r="U152" s="262"/>
      <c r="V152" s="262"/>
      <c r="W152" s="262"/>
      <c r="X152" s="262"/>
      <c r="Y152" s="262"/>
      <c r="Z152" s="262"/>
    </row>
    <row r="153" spans="1:26" ht="15.75" customHeight="1">
      <c r="A153" s="265"/>
      <c r="B153" s="262"/>
      <c r="C153" s="266"/>
      <c r="D153" s="266"/>
      <c r="E153" s="266"/>
      <c r="F153" s="266"/>
      <c r="G153" s="262"/>
      <c r="H153" s="262"/>
      <c r="I153" s="262"/>
      <c r="J153" s="262"/>
      <c r="K153" s="262"/>
      <c r="L153" s="262"/>
      <c r="M153" s="262"/>
      <c r="N153" s="262"/>
      <c r="O153" s="262"/>
      <c r="P153" s="262"/>
      <c r="Q153" s="262"/>
      <c r="R153" s="262"/>
      <c r="S153" s="262"/>
      <c r="T153" s="262"/>
      <c r="U153" s="262"/>
      <c r="V153" s="262"/>
      <c r="W153" s="262"/>
      <c r="X153" s="262"/>
      <c r="Y153" s="262"/>
      <c r="Z153" s="262"/>
    </row>
    <row r="154" spans="1:26" ht="15.75" customHeight="1">
      <c r="A154" s="265"/>
      <c r="B154" s="262"/>
      <c r="C154" s="266"/>
      <c r="D154" s="266"/>
      <c r="E154" s="266"/>
      <c r="F154" s="266"/>
      <c r="G154" s="262"/>
      <c r="H154" s="262"/>
      <c r="I154" s="262"/>
      <c r="J154" s="262"/>
      <c r="K154" s="262"/>
      <c r="L154" s="262"/>
      <c r="M154" s="262"/>
      <c r="N154" s="262"/>
      <c r="O154" s="262"/>
      <c r="P154" s="262"/>
      <c r="Q154" s="262"/>
      <c r="R154" s="262"/>
      <c r="S154" s="262"/>
      <c r="T154" s="262"/>
      <c r="U154" s="262"/>
      <c r="V154" s="262"/>
      <c r="W154" s="262"/>
      <c r="X154" s="262"/>
      <c r="Y154" s="262"/>
      <c r="Z154" s="262"/>
    </row>
    <row r="155" spans="1:26" ht="15.75" customHeight="1">
      <c r="A155" s="265"/>
      <c r="B155" s="262"/>
      <c r="C155" s="266"/>
      <c r="D155" s="266"/>
      <c r="E155" s="266"/>
      <c r="F155" s="266"/>
      <c r="G155" s="262"/>
      <c r="H155" s="262"/>
      <c r="I155" s="262"/>
      <c r="J155" s="262"/>
      <c r="K155" s="262"/>
      <c r="L155" s="262"/>
      <c r="M155" s="262"/>
      <c r="N155" s="262"/>
      <c r="O155" s="262"/>
      <c r="P155" s="262"/>
      <c r="Q155" s="262"/>
      <c r="R155" s="262"/>
      <c r="S155" s="262"/>
      <c r="T155" s="262"/>
      <c r="U155" s="262"/>
      <c r="V155" s="262"/>
      <c r="W155" s="262"/>
      <c r="X155" s="262"/>
      <c r="Y155" s="262"/>
      <c r="Z155" s="262"/>
    </row>
    <row r="156" spans="1:26" ht="15.75" customHeight="1">
      <c r="A156" s="265"/>
      <c r="B156" s="262"/>
      <c r="C156" s="266"/>
      <c r="D156" s="266"/>
      <c r="E156" s="266"/>
      <c r="F156" s="266"/>
      <c r="G156" s="262"/>
      <c r="H156" s="262"/>
      <c r="I156" s="262"/>
      <c r="J156" s="262"/>
      <c r="K156" s="262"/>
      <c r="L156" s="262"/>
      <c r="M156" s="262"/>
      <c r="N156" s="262"/>
      <c r="O156" s="262"/>
      <c r="P156" s="262"/>
      <c r="Q156" s="262"/>
      <c r="R156" s="262"/>
      <c r="S156" s="262"/>
      <c r="T156" s="262"/>
      <c r="U156" s="262"/>
      <c r="V156" s="262"/>
      <c r="W156" s="262"/>
      <c r="X156" s="262"/>
      <c r="Y156" s="262"/>
      <c r="Z156" s="262"/>
    </row>
    <row r="157" spans="1:26" ht="15.75" customHeight="1">
      <c r="A157" s="265"/>
      <c r="B157" s="262"/>
      <c r="C157" s="266"/>
      <c r="D157" s="266"/>
      <c r="E157" s="266"/>
      <c r="F157" s="266"/>
      <c r="G157" s="262"/>
      <c r="H157" s="262"/>
      <c r="I157" s="262"/>
      <c r="J157" s="262"/>
      <c r="K157" s="262"/>
      <c r="L157" s="262"/>
      <c r="M157" s="262"/>
      <c r="N157" s="262"/>
      <c r="O157" s="262"/>
      <c r="P157" s="262"/>
      <c r="Q157" s="262"/>
      <c r="R157" s="262"/>
      <c r="S157" s="262"/>
      <c r="T157" s="262"/>
      <c r="U157" s="262"/>
      <c r="V157" s="262"/>
      <c r="W157" s="262"/>
      <c r="X157" s="262"/>
      <c r="Y157" s="262"/>
      <c r="Z157" s="262"/>
    </row>
    <row r="158" spans="1:26" ht="15.75" customHeight="1">
      <c r="A158" s="265"/>
      <c r="B158" s="262"/>
      <c r="C158" s="266"/>
      <c r="D158" s="266"/>
      <c r="E158" s="266"/>
      <c r="F158" s="266"/>
      <c r="G158" s="262"/>
      <c r="H158" s="262"/>
      <c r="I158" s="262"/>
      <c r="J158" s="262"/>
      <c r="K158" s="262"/>
      <c r="L158" s="262"/>
      <c r="M158" s="262"/>
      <c r="N158" s="262"/>
      <c r="O158" s="262"/>
      <c r="P158" s="262"/>
      <c r="Q158" s="262"/>
      <c r="R158" s="262"/>
      <c r="S158" s="262"/>
      <c r="T158" s="262"/>
      <c r="U158" s="262"/>
      <c r="V158" s="262"/>
      <c r="W158" s="262"/>
      <c r="X158" s="262"/>
      <c r="Y158" s="262"/>
      <c r="Z158" s="262"/>
    </row>
    <row r="159" spans="1:26" ht="15.75" customHeight="1">
      <c r="A159" s="265"/>
      <c r="B159" s="262"/>
      <c r="C159" s="266"/>
      <c r="D159" s="266"/>
      <c r="E159" s="266"/>
      <c r="F159" s="266"/>
      <c r="G159" s="262"/>
      <c r="H159" s="262"/>
      <c r="I159" s="262"/>
      <c r="J159" s="262"/>
      <c r="K159" s="262"/>
      <c r="L159" s="262"/>
      <c r="M159" s="262"/>
      <c r="N159" s="262"/>
      <c r="O159" s="262"/>
      <c r="P159" s="262"/>
      <c r="Q159" s="262"/>
      <c r="R159" s="262"/>
      <c r="S159" s="262"/>
      <c r="T159" s="262"/>
      <c r="U159" s="262"/>
      <c r="V159" s="262"/>
      <c r="W159" s="262"/>
      <c r="X159" s="262"/>
      <c r="Y159" s="262"/>
      <c r="Z159" s="262"/>
    </row>
    <row r="160" spans="1:26" ht="15.75" customHeight="1">
      <c r="A160" s="265"/>
      <c r="B160" s="262"/>
      <c r="C160" s="266"/>
      <c r="D160" s="266"/>
      <c r="E160" s="266"/>
      <c r="F160" s="266"/>
      <c r="G160" s="262"/>
      <c r="H160" s="262"/>
      <c r="I160" s="262"/>
      <c r="J160" s="262"/>
      <c r="K160" s="262"/>
      <c r="L160" s="262"/>
      <c r="M160" s="262"/>
      <c r="N160" s="262"/>
      <c r="O160" s="262"/>
      <c r="P160" s="262"/>
      <c r="Q160" s="262"/>
      <c r="R160" s="262"/>
      <c r="S160" s="262"/>
      <c r="T160" s="262"/>
      <c r="U160" s="262"/>
      <c r="V160" s="262"/>
      <c r="W160" s="262"/>
      <c r="X160" s="262"/>
      <c r="Y160" s="262"/>
      <c r="Z160" s="262"/>
    </row>
    <row r="161" spans="1:26" ht="15.75" customHeight="1">
      <c r="A161" s="265"/>
      <c r="B161" s="262"/>
      <c r="C161" s="266"/>
      <c r="D161" s="266"/>
      <c r="E161" s="266"/>
      <c r="F161" s="266"/>
      <c r="G161" s="262"/>
      <c r="H161" s="262"/>
      <c r="I161" s="262"/>
      <c r="J161" s="262"/>
      <c r="K161" s="262"/>
      <c r="L161" s="262"/>
      <c r="M161" s="262"/>
      <c r="N161" s="262"/>
      <c r="O161" s="262"/>
      <c r="P161" s="262"/>
      <c r="Q161" s="262"/>
      <c r="R161" s="262"/>
      <c r="S161" s="262"/>
      <c r="T161" s="262"/>
      <c r="U161" s="262"/>
      <c r="V161" s="262"/>
      <c r="W161" s="262"/>
      <c r="X161" s="262"/>
      <c r="Y161" s="262"/>
      <c r="Z161" s="262"/>
    </row>
    <row r="162" spans="1:26" ht="15.75" customHeight="1">
      <c r="A162" s="265"/>
      <c r="B162" s="262"/>
      <c r="C162" s="266"/>
      <c r="D162" s="266"/>
      <c r="E162" s="266"/>
      <c r="F162" s="266"/>
      <c r="G162" s="262"/>
      <c r="H162" s="262"/>
      <c r="I162" s="262"/>
      <c r="J162" s="262"/>
      <c r="K162" s="262"/>
      <c r="L162" s="262"/>
      <c r="M162" s="262"/>
      <c r="N162" s="262"/>
      <c r="O162" s="262"/>
      <c r="P162" s="262"/>
      <c r="Q162" s="262"/>
      <c r="R162" s="262"/>
      <c r="S162" s="262"/>
      <c r="T162" s="262"/>
      <c r="U162" s="262"/>
      <c r="V162" s="262"/>
      <c r="W162" s="262"/>
      <c r="X162" s="262"/>
      <c r="Y162" s="262"/>
      <c r="Z162" s="262"/>
    </row>
    <row r="163" spans="1:26" ht="15.75" customHeight="1">
      <c r="A163" s="265"/>
      <c r="B163" s="262"/>
      <c r="C163" s="266"/>
      <c r="D163" s="266"/>
      <c r="E163" s="266"/>
      <c r="F163" s="266"/>
      <c r="G163" s="262"/>
      <c r="H163" s="262"/>
      <c r="I163" s="262"/>
      <c r="J163" s="262"/>
      <c r="K163" s="262"/>
      <c r="L163" s="262"/>
      <c r="M163" s="262"/>
      <c r="N163" s="262"/>
      <c r="O163" s="262"/>
      <c r="P163" s="262"/>
      <c r="Q163" s="262"/>
      <c r="R163" s="262"/>
      <c r="S163" s="262"/>
      <c r="T163" s="262"/>
      <c r="U163" s="262"/>
      <c r="V163" s="262"/>
      <c r="W163" s="262"/>
      <c r="X163" s="262"/>
      <c r="Y163" s="262"/>
      <c r="Z163" s="262"/>
    </row>
    <row r="164" spans="1:26" ht="15.75" customHeight="1">
      <c r="A164" s="265"/>
      <c r="B164" s="262"/>
      <c r="C164" s="266"/>
      <c r="D164" s="266"/>
      <c r="E164" s="266"/>
      <c r="F164" s="266"/>
      <c r="G164" s="262"/>
      <c r="H164" s="262"/>
      <c r="I164" s="262"/>
      <c r="J164" s="262"/>
      <c r="K164" s="262"/>
      <c r="L164" s="262"/>
      <c r="M164" s="262"/>
      <c r="N164" s="262"/>
      <c r="O164" s="262"/>
      <c r="P164" s="262"/>
      <c r="Q164" s="262"/>
      <c r="R164" s="262"/>
      <c r="S164" s="262"/>
      <c r="T164" s="262"/>
      <c r="U164" s="262"/>
      <c r="V164" s="262"/>
      <c r="W164" s="262"/>
      <c r="X164" s="262"/>
      <c r="Y164" s="262"/>
      <c r="Z164" s="262"/>
    </row>
    <row r="165" spans="1:26" ht="15.75" customHeight="1">
      <c r="A165" s="265"/>
      <c r="B165" s="262"/>
      <c r="C165" s="266"/>
      <c r="D165" s="266"/>
      <c r="E165" s="266"/>
      <c r="F165" s="266"/>
      <c r="G165" s="262"/>
      <c r="H165" s="262"/>
      <c r="I165" s="262"/>
      <c r="J165" s="262"/>
      <c r="K165" s="262"/>
      <c r="L165" s="262"/>
      <c r="M165" s="262"/>
      <c r="N165" s="262"/>
      <c r="O165" s="262"/>
      <c r="P165" s="262"/>
      <c r="Q165" s="262"/>
      <c r="R165" s="262"/>
      <c r="S165" s="262"/>
      <c r="T165" s="262"/>
      <c r="U165" s="262"/>
      <c r="V165" s="262"/>
      <c r="W165" s="262"/>
      <c r="X165" s="262"/>
      <c r="Y165" s="262"/>
      <c r="Z165" s="262"/>
    </row>
    <row r="166" spans="1:26" ht="15.75" customHeight="1">
      <c r="A166" s="265"/>
      <c r="B166" s="262"/>
      <c r="C166" s="266"/>
      <c r="D166" s="266"/>
      <c r="E166" s="266"/>
      <c r="F166" s="266"/>
      <c r="G166" s="262"/>
      <c r="H166" s="262"/>
      <c r="I166" s="262"/>
      <c r="J166" s="262"/>
      <c r="K166" s="262"/>
      <c r="L166" s="262"/>
      <c r="M166" s="262"/>
      <c r="N166" s="262"/>
      <c r="O166" s="262"/>
      <c r="P166" s="262"/>
      <c r="Q166" s="262"/>
      <c r="R166" s="262"/>
      <c r="S166" s="262"/>
      <c r="T166" s="262"/>
      <c r="U166" s="262"/>
      <c r="V166" s="262"/>
      <c r="W166" s="262"/>
      <c r="X166" s="262"/>
      <c r="Y166" s="262"/>
      <c r="Z166" s="262"/>
    </row>
    <row r="167" spans="1:26" ht="15.75" customHeight="1">
      <c r="A167" s="265"/>
      <c r="B167" s="262"/>
      <c r="C167" s="266"/>
      <c r="D167" s="266"/>
      <c r="E167" s="266"/>
      <c r="F167" s="266"/>
      <c r="G167" s="262"/>
      <c r="H167" s="262"/>
      <c r="I167" s="262"/>
      <c r="J167" s="262"/>
      <c r="K167" s="262"/>
      <c r="L167" s="262"/>
      <c r="M167" s="262"/>
      <c r="N167" s="262"/>
      <c r="O167" s="262"/>
      <c r="P167" s="262"/>
      <c r="Q167" s="262"/>
      <c r="R167" s="262"/>
      <c r="S167" s="262"/>
      <c r="T167" s="262"/>
      <c r="U167" s="262"/>
      <c r="V167" s="262"/>
      <c r="W167" s="262"/>
      <c r="X167" s="262"/>
      <c r="Y167" s="262"/>
      <c r="Z167" s="262"/>
    </row>
    <row r="168" spans="1:26" ht="15.75" customHeight="1">
      <c r="A168" s="265"/>
      <c r="B168" s="262"/>
      <c r="C168" s="266"/>
      <c r="D168" s="266"/>
      <c r="E168" s="266"/>
      <c r="F168" s="266"/>
      <c r="G168" s="262"/>
      <c r="H168" s="262"/>
      <c r="I168" s="262"/>
      <c r="J168" s="262"/>
      <c r="K168" s="262"/>
      <c r="L168" s="262"/>
      <c r="M168" s="262"/>
      <c r="N168" s="262"/>
      <c r="O168" s="262"/>
      <c r="P168" s="262"/>
      <c r="Q168" s="262"/>
      <c r="R168" s="262"/>
      <c r="S168" s="262"/>
      <c r="T168" s="262"/>
      <c r="U168" s="262"/>
      <c r="V168" s="262"/>
      <c r="W168" s="262"/>
      <c r="X168" s="262"/>
      <c r="Y168" s="262"/>
      <c r="Z168" s="262"/>
    </row>
    <row r="169" spans="1:26" ht="15.75" customHeight="1">
      <c r="A169" s="265"/>
      <c r="B169" s="262"/>
      <c r="C169" s="266"/>
      <c r="D169" s="266"/>
      <c r="E169" s="266"/>
      <c r="F169" s="266"/>
      <c r="G169" s="262"/>
      <c r="H169" s="262"/>
      <c r="I169" s="262"/>
      <c r="J169" s="262"/>
      <c r="K169" s="262"/>
      <c r="L169" s="262"/>
      <c r="M169" s="262"/>
      <c r="N169" s="262"/>
      <c r="O169" s="262"/>
      <c r="P169" s="262"/>
      <c r="Q169" s="262"/>
      <c r="R169" s="262"/>
      <c r="S169" s="262"/>
      <c r="T169" s="262"/>
      <c r="U169" s="262"/>
      <c r="V169" s="262"/>
      <c r="W169" s="262"/>
      <c r="X169" s="262"/>
      <c r="Y169" s="262"/>
      <c r="Z169" s="262"/>
    </row>
    <row r="170" spans="1:26" ht="15.75" customHeight="1">
      <c r="A170" s="265"/>
      <c r="B170" s="262"/>
      <c r="C170" s="266"/>
      <c r="D170" s="266"/>
      <c r="E170" s="266"/>
      <c r="F170" s="266"/>
      <c r="G170" s="262"/>
      <c r="H170" s="262"/>
      <c r="I170" s="262"/>
      <c r="J170" s="262"/>
      <c r="K170" s="262"/>
      <c r="L170" s="262"/>
      <c r="M170" s="262"/>
      <c r="N170" s="262"/>
      <c r="O170" s="262"/>
      <c r="P170" s="262"/>
      <c r="Q170" s="262"/>
      <c r="R170" s="262"/>
      <c r="S170" s="262"/>
      <c r="T170" s="262"/>
      <c r="U170" s="262"/>
      <c r="V170" s="262"/>
      <c r="W170" s="262"/>
      <c r="X170" s="262"/>
      <c r="Y170" s="262"/>
      <c r="Z170" s="262"/>
    </row>
    <row r="171" spans="1:26" ht="15.75" customHeight="1">
      <c r="A171" s="265"/>
      <c r="B171" s="262"/>
      <c r="C171" s="266"/>
      <c r="D171" s="266"/>
      <c r="E171" s="266"/>
      <c r="F171" s="266"/>
      <c r="G171" s="262"/>
      <c r="H171" s="262"/>
      <c r="I171" s="262"/>
      <c r="J171" s="262"/>
      <c r="K171" s="262"/>
      <c r="L171" s="262"/>
      <c r="M171" s="262"/>
      <c r="N171" s="262"/>
      <c r="O171" s="262"/>
      <c r="P171" s="262"/>
      <c r="Q171" s="262"/>
      <c r="R171" s="262"/>
      <c r="S171" s="262"/>
      <c r="T171" s="262"/>
      <c r="U171" s="262"/>
      <c r="V171" s="262"/>
      <c r="W171" s="262"/>
      <c r="X171" s="262"/>
      <c r="Y171" s="262"/>
      <c r="Z171" s="262"/>
    </row>
    <row r="172" spans="1:26" ht="15.75" customHeight="1">
      <c r="A172" s="265"/>
      <c r="B172" s="262"/>
      <c r="C172" s="266"/>
      <c r="D172" s="266"/>
      <c r="E172" s="266"/>
      <c r="F172" s="266"/>
      <c r="G172" s="262"/>
      <c r="H172" s="262"/>
      <c r="I172" s="262"/>
      <c r="J172" s="262"/>
      <c r="K172" s="262"/>
      <c r="L172" s="262"/>
      <c r="M172" s="262"/>
      <c r="N172" s="262"/>
      <c r="O172" s="262"/>
      <c r="P172" s="262"/>
      <c r="Q172" s="262"/>
      <c r="R172" s="262"/>
      <c r="S172" s="262"/>
      <c r="T172" s="262"/>
      <c r="U172" s="262"/>
      <c r="V172" s="262"/>
      <c r="W172" s="262"/>
      <c r="X172" s="262"/>
      <c r="Y172" s="262"/>
      <c r="Z172" s="262"/>
    </row>
    <row r="173" spans="1:26" ht="15.75" customHeight="1">
      <c r="A173" s="265"/>
      <c r="B173" s="262"/>
      <c r="C173" s="266"/>
      <c r="D173" s="266"/>
      <c r="E173" s="266"/>
      <c r="F173" s="266"/>
      <c r="G173" s="262"/>
      <c r="H173" s="262"/>
      <c r="I173" s="262"/>
      <c r="J173" s="262"/>
      <c r="K173" s="262"/>
      <c r="L173" s="262"/>
      <c r="M173" s="262"/>
      <c r="N173" s="262"/>
      <c r="O173" s="262"/>
      <c r="P173" s="262"/>
      <c r="Q173" s="262"/>
      <c r="R173" s="262"/>
      <c r="S173" s="262"/>
      <c r="T173" s="262"/>
      <c r="U173" s="262"/>
      <c r="V173" s="262"/>
      <c r="W173" s="262"/>
      <c r="X173" s="262"/>
      <c r="Y173" s="262"/>
      <c r="Z173" s="262"/>
    </row>
    <row r="174" spans="1:26" ht="15.75" customHeight="1">
      <c r="A174" s="265"/>
      <c r="B174" s="262"/>
      <c r="C174" s="266"/>
      <c r="D174" s="266"/>
      <c r="E174" s="266"/>
      <c r="F174" s="266"/>
      <c r="G174" s="262"/>
      <c r="H174" s="262"/>
      <c r="I174" s="262"/>
      <c r="J174" s="262"/>
      <c r="K174" s="262"/>
      <c r="L174" s="262"/>
      <c r="M174" s="262"/>
      <c r="N174" s="262"/>
      <c r="O174" s="262"/>
      <c r="P174" s="262"/>
      <c r="Q174" s="262"/>
      <c r="R174" s="262"/>
      <c r="S174" s="262"/>
      <c r="T174" s="262"/>
      <c r="U174" s="262"/>
      <c r="V174" s="262"/>
      <c r="W174" s="262"/>
      <c r="X174" s="262"/>
      <c r="Y174" s="262"/>
      <c r="Z174" s="262"/>
    </row>
    <row r="175" spans="1:26" ht="15.75" customHeight="1">
      <c r="A175" s="265"/>
      <c r="B175" s="262"/>
      <c r="C175" s="266"/>
      <c r="D175" s="266"/>
      <c r="E175" s="266"/>
      <c r="F175" s="266"/>
      <c r="G175" s="262"/>
      <c r="H175" s="262"/>
      <c r="I175" s="262"/>
      <c r="J175" s="262"/>
      <c r="K175" s="262"/>
      <c r="L175" s="262"/>
      <c r="M175" s="262"/>
      <c r="N175" s="262"/>
      <c r="O175" s="262"/>
      <c r="P175" s="262"/>
      <c r="Q175" s="262"/>
      <c r="R175" s="262"/>
      <c r="S175" s="262"/>
      <c r="T175" s="262"/>
      <c r="U175" s="262"/>
      <c r="V175" s="262"/>
      <c r="W175" s="262"/>
      <c r="X175" s="262"/>
      <c r="Y175" s="262"/>
      <c r="Z175" s="262"/>
    </row>
    <row r="176" spans="1:26" ht="15.75" customHeight="1">
      <c r="A176" s="265"/>
      <c r="B176" s="262"/>
      <c r="C176" s="266"/>
      <c r="D176" s="266"/>
      <c r="E176" s="266"/>
      <c r="F176" s="266"/>
      <c r="G176" s="262"/>
      <c r="H176" s="262"/>
      <c r="I176" s="262"/>
      <c r="J176" s="262"/>
      <c r="K176" s="262"/>
      <c r="L176" s="262"/>
      <c r="M176" s="262"/>
      <c r="N176" s="262"/>
      <c r="O176" s="262"/>
      <c r="P176" s="262"/>
      <c r="Q176" s="262"/>
      <c r="R176" s="262"/>
      <c r="S176" s="262"/>
      <c r="T176" s="262"/>
      <c r="U176" s="262"/>
      <c r="V176" s="262"/>
      <c r="W176" s="262"/>
      <c r="X176" s="262"/>
      <c r="Y176" s="262"/>
      <c r="Z176" s="262"/>
    </row>
    <row r="177" spans="1:26" ht="15.75" customHeight="1">
      <c r="A177" s="265"/>
      <c r="B177" s="262"/>
      <c r="C177" s="266"/>
      <c r="D177" s="266"/>
      <c r="E177" s="266"/>
      <c r="F177" s="266"/>
      <c r="G177" s="262"/>
      <c r="H177" s="262"/>
      <c r="I177" s="262"/>
      <c r="J177" s="262"/>
      <c r="K177" s="262"/>
      <c r="L177" s="262"/>
      <c r="M177" s="262"/>
      <c r="N177" s="262"/>
      <c r="O177" s="262"/>
      <c r="P177" s="262"/>
      <c r="Q177" s="262"/>
      <c r="R177" s="262"/>
      <c r="S177" s="262"/>
      <c r="T177" s="262"/>
      <c r="U177" s="262"/>
      <c r="V177" s="262"/>
      <c r="W177" s="262"/>
      <c r="X177" s="262"/>
      <c r="Y177" s="262"/>
      <c r="Z177" s="262"/>
    </row>
    <row r="178" spans="1:26" ht="15.75" customHeight="1">
      <c r="A178" s="265"/>
      <c r="B178" s="262"/>
      <c r="C178" s="266"/>
      <c r="D178" s="266"/>
      <c r="E178" s="266"/>
      <c r="F178" s="266"/>
      <c r="G178" s="262"/>
      <c r="H178" s="262"/>
      <c r="I178" s="262"/>
      <c r="J178" s="262"/>
      <c r="K178" s="262"/>
      <c r="L178" s="262"/>
      <c r="M178" s="262"/>
      <c r="N178" s="262"/>
      <c r="O178" s="262"/>
      <c r="P178" s="262"/>
      <c r="Q178" s="262"/>
      <c r="R178" s="262"/>
      <c r="S178" s="262"/>
      <c r="T178" s="262"/>
      <c r="U178" s="262"/>
      <c r="V178" s="262"/>
      <c r="W178" s="262"/>
      <c r="X178" s="262"/>
      <c r="Y178" s="262"/>
      <c r="Z178" s="262"/>
    </row>
    <row r="179" spans="1:26" ht="15.75" customHeight="1">
      <c r="A179" s="265"/>
      <c r="B179" s="262"/>
      <c r="C179" s="266"/>
      <c r="D179" s="266"/>
      <c r="E179" s="266"/>
      <c r="F179" s="266"/>
      <c r="G179" s="262"/>
      <c r="H179" s="262"/>
      <c r="I179" s="262"/>
      <c r="J179" s="262"/>
      <c r="K179" s="262"/>
      <c r="L179" s="262"/>
      <c r="M179" s="262"/>
      <c r="N179" s="262"/>
      <c r="O179" s="262"/>
      <c r="P179" s="262"/>
      <c r="Q179" s="262"/>
      <c r="R179" s="262"/>
      <c r="S179" s="262"/>
      <c r="T179" s="262"/>
      <c r="U179" s="262"/>
      <c r="V179" s="262"/>
      <c r="W179" s="262"/>
      <c r="X179" s="262"/>
      <c r="Y179" s="262"/>
      <c r="Z179" s="262"/>
    </row>
    <row r="180" spans="1:26" ht="15.75" customHeight="1">
      <c r="A180" s="265"/>
      <c r="B180" s="262"/>
      <c r="C180" s="266"/>
      <c r="D180" s="266"/>
      <c r="E180" s="266"/>
      <c r="F180" s="266"/>
      <c r="G180" s="262"/>
      <c r="H180" s="262"/>
      <c r="I180" s="262"/>
      <c r="J180" s="262"/>
      <c r="K180" s="262"/>
      <c r="L180" s="262"/>
      <c r="M180" s="262"/>
      <c r="N180" s="262"/>
      <c r="O180" s="262"/>
      <c r="P180" s="262"/>
      <c r="Q180" s="262"/>
      <c r="R180" s="262"/>
      <c r="S180" s="262"/>
      <c r="T180" s="262"/>
      <c r="U180" s="262"/>
      <c r="V180" s="262"/>
      <c r="W180" s="262"/>
      <c r="X180" s="262"/>
      <c r="Y180" s="262"/>
      <c r="Z180" s="262"/>
    </row>
    <row r="181" spans="1:26" ht="15.75" customHeight="1">
      <c r="A181" s="265"/>
      <c r="B181" s="262"/>
      <c r="C181" s="266"/>
      <c r="D181" s="266"/>
      <c r="E181" s="266"/>
      <c r="F181" s="266"/>
      <c r="G181" s="262"/>
      <c r="H181" s="262"/>
      <c r="I181" s="262"/>
      <c r="J181" s="262"/>
      <c r="K181" s="262"/>
      <c r="L181" s="262"/>
      <c r="M181" s="262"/>
      <c r="N181" s="262"/>
      <c r="O181" s="262"/>
      <c r="P181" s="262"/>
      <c r="Q181" s="262"/>
      <c r="R181" s="262"/>
      <c r="S181" s="262"/>
      <c r="T181" s="262"/>
      <c r="U181" s="262"/>
      <c r="V181" s="262"/>
      <c r="W181" s="262"/>
      <c r="X181" s="262"/>
      <c r="Y181" s="262"/>
      <c r="Z181" s="262"/>
    </row>
    <row r="182" spans="1:26" ht="15.75" customHeight="1">
      <c r="A182" s="265"/>
      <c r="B182" s="262"/>
      <c r="C182" s="266"/>
      <c r="D182" s="266"/>
      <c r="E182" s="266"/>
      <c r="F182" s="266"/>
      <c r="G182" s="262"/>
      <c r="H182" s="262"/>
      <c r="I182" s="262"/>
      <c r="J182" s="262"/>
      <c r="K182" s="262"/>
      <c r="L182" s="262"/>
      <c r="M182" s="262"/>
      <c r="N182" s="262"/>
      <c r="O182" s="262"/>
      <c r="P182" s="262"/>
      <c r="Q182" s="262"/>
      <c r="R182" s="262"/>
      <c r="S182" s="262"/>
      <c r="T182" s="262"/>
      <c r="U182" s="262"/>
      <c r="V182" s="262"/>
      <c r="W182" s="262"/>
      <c r="X182" s="262"/>
      <c r="Y182" s="262"/>
      <c r="Z182" s="262"/>
    </row>
    <row r="183" spans="1:26" ht="15.75" customHeight="1">
      <c r="A183" s="265"/>
      <c r="B183" s="262"/>
      <c r="C183" s="266"/>
      <c r="D183" s="266"/>
      <c r="E183" s="266"/>
      <c r="F183" s="266"/>
      <c r="G183" s="262"/>
      <c r="H183" s="262"/>
      <c r="I183" s="262"/>
      <c r="J183" s="262"/>
      <c r="K183" s="262"/>
      <c r="L183" s="262"/>
      <c r="M183" s="262"/>
      <c r="N183" s="262"/>
      <c r="O183" s="262"/>
      <c r="P183" s="262"/>
      <c r="Q183" s="262"/>
      <c r="R183" s="262"/>
      <c r="S183" s="262"/>
      <c r="T183" s="262"/>
      <c r="U183" s="262"/>
      <c r="V183" s="262"/>
      <c r="W183" s="262"/>
      <c r="X183" s="262"/>
      <c r="Y183" s="262"/>
      <c r="Z183" s="262"/>
    </row>
    <row r="184" spans="1:26" ht="15.75" customHeight="1">
      <c r="A184" s="265"/>
      <c r="B184" s="262"/>
      <c r="C184" s="266"/>
      <c r="D184" s="266"/>
      <c r="E184" s="266"/>
      <c r="F184" s="266"/>
      <c r="G184" s="262"/>
      <c r="H184" s="262"/>
      <c r="I184" s="262"/>
      <c r="J184" s="262"/>
      <c r="K184" s="262"/>
      <c r="L184" s="262"/>
      <c r="M184" s="262"/>
      <c r="N184" s="262"/>
      <c r="O184" s="262"/>
      <c r="P184" s="262"/>
      <c r="Q184" s="262"/>
      <c r="R184" s="262"/>
      <c r="S184" s="262"/>
      <c r="T184" s="262"/>
      <c r="U184" s="262"/>
      <c r="V184" s="262"/>
      <c r="W184" s="262"/>
      <c r="X184" s="262"/>
      <c r="Y184" s="262"/>
      <c r="Z184" s="262"/>
    </row>
    <row r="185" spans="1:26" ht="15.75" customHeight="1">
      <c r="A185" s="265"/>
      <c r="B185" s="262"/>
      <c r="C185" s="266"/>
      <c r="D185" s="266"/>
      <c r="E185" s="266"/>
      <c r="F185" s="266"/>
      <c r="G185" s="262"/>
      <c r="H185" s="262"/>
      <c r="I185" s="262"/>
      <c r="J185" s="262"/>
      <c r="K185" s="262"/>
      <c r="L185" s="262"/>
      <c r="M185" s="262"/>
      <c r="N185" s="262"/>
      <c r="O185" s="262"/>
      <c r="P185" s="262"/>
      <c r="Q185" s="262"/>
      <c r="R185" s="262"/>
      <c r="S185" s="262"/>
      <c r="T185" s="262"/>
      <c r="U185" s="262"/>
      <c r="V185" s="262"/>
      <c r="W185" s="262"/>
      <c r="X185" s="262"/>
      <c r="Y185" s="262"/>
      <c r="Z185" s="262"/>
    </row>
    <row r="186" spans="1:26" ht="15.75" customHeight="1">
      <c r="A186" s="265"/>
      <c r="B186" s="262"/>
      <c r="C186" s="266"/>
      <c r="D186" s="266"/>
      <c r="E186" s="266"/>
      <c r="F186" s="266"/>
      <c r="G186" s="262"/>
      <c r="H186" s="262"/>
      <c r="I186" s="262"/>
      <c r="J186" s="262"/>
      <c r="K186" s="262"/>
      <c r="L186" s="262"/>
      <c r="M186" s="262"/>
      <c r="N186" s="262"/>
      <c r="O186" s="262"/>
      <c r="P186" s="262"/>
      <c r="Q186" s="262"/>
      <c r="R186" s="262"/>
      <c r="S186" s="262"/>
      <c r="T186" s="262"/>
      <c r="U186" s="262"/>
      <c r="V186" s="262"/>
      <c r="W186" s="262"/>
      <c r="X186" s="262"/>
      <c r="Y186" s="262"/>
      <c r="Z186" s="262"/>
    </row>
    <row r="187" spans="1:26" ht="15.75" customHeight="1">
      <c r="A187" s="265"/>
      <c r="B187" s="262"/>
      <c r="C187" s="266"/>
      <c r="D187" s="266"/>
      <c r="E187" s="266"/>
      <c r="F187" s="266"/>
      <c r="G187" s="262"/>
      <c r="H187" s="262"/>
      <c r="I187" s="262"/>
      <c r="J187" s="262"/>
      <c r="K187" s="262"/>
      <c r="L187" s="262"/>
      <c r="M187" s="262"/>
      <c r="N187" s="262"/>
      <c r="O187" s="262"/>
      <c r="P187" s="262"/>
      <c r="Q187" s="262"/>
      <c r="R187" s="262"/>
      <c r="S187" s="262"/>
      <c r="T187" s="262"/>
      <c r="U187" s="262"/>
      <c r="V187" s="262"/>
      <c r="W187" s="262"/>
      <c r="X187" s="262"/>
      <c r="Y187" s="262"/>
      <c r="Z187" s="262"/>
    </row>
    <row r="188" spans="1:26" ht="15.75" customHeight="1">
      <c r="A188" s="265"/>
      <c r="B188" s="262"/>
      <c r="C188" s="266"/>
      <c r="D188" s="266"/>
      <c r="E188" s="266"/>
      <c r="F188" s="266"/>
      <c r="G188" s="262"/>
      <c r="H188" s="262"/>
      <c r="I188" s="262"/>
      <c r="J188" s="262"/>
      <c r="K188" s="262"/>
      <c r="L188" s="262"/>
      <c r="M188" s="262"/>
      <c r="N188" s="262"/>
      <c r="O188" s="262"/>
      <c r="P188" s="262"/>
      <c r="Q188" s="262"/>
      <c r="R188" s="262"/>
      <c r="S188" s="262"/>
      <c r="T188" s="262"/>
      <c r="U188" s="262"/>
      <c r="V188" s="262"/>
      <c r="W188" s="262"/>
      <c r="X188" s="262"/>
      <c r="Y188" s="262"/>
      <c r="Z188" s="262"/>
    </row>
    <row r="189" spans="1:26" ht="15.75" customHeight="1">
      <c r="A189" s="265"/>
      <c r="B189" s="262"/>
      <c r="C189" s="266"/>
      <c r="D189" s="266"/>
      <c r="E189" s="266"/>
      <c r="F189" s="266"/>
      <c r="G189" s="262"/>
      <c r="H189" s="262"/>
      <c r="I189" s="262"/>
      <c r="J189" s="262"/>
      <c r="K189" s="262"/>
      <c r="L189" s="262"/>
      <c r="M189" s="262"/>
      <c r="N189" s="262"/>
      <c r="O189" s="262"/>
      <c r="P189" s="262"/>
      <c r="Q189" s="262"/>
      <c r="R189" s="262"/>
      <c r="S189" s="262"/>
      <c r="T189" s="262"/>
      <c r="U189" s="262"/>
      <c r="V189" s="262"/>
      <c r="W189" s="262"/>
      <c r="X189" s="262"/>
      <c r="Y189" s="262"/>
      <c r="Z189" s="262"/>
    </row>
    <row r="190" spans="1:26" ht="15.75" customHeight="1">
      <c r="A190" s="265"/>
      <c r="B190" s="262"/>
      <c r="C190" s="266"/>
      <c r="D190" s="266"/>
      <c r="E190" s="266"/>
      <c r="F190" s="266"/>
      <c r="G190" s="262"/>
      <c r="H190" s="262"/>
      <c r="I190" s="262"/>
      <c r="J190" s="262"/>
      <c r="K190" s="262"/>
      <c r="L190" s="262"/>
      <c r="M190" s="262"/>
      <c r="N190" s="262"/>
      <c r="O190" s="262"/>
      <c r="P190" s="262"/>
      <c r="Q190" s="262"/>
      <c r="R190" s="262"/>
      <c r="S190" s="262"/>
      <c r="T190" s="262"/>
      <c r="U190" s="262"/>
      <c r="V190" s="262"/>
      <c r="W190" s="262"/>
      <c r="X190" s="262"/>
      <c r="Y190" s="262"/>
      <c r="Z190" s="262"/>
    </row>
    <row r="191" spans="1:26" ht="15.75" customHeight="1">
      <c r="A191" s="265"/>
      <c r="B191" s="262"/>
      <c r="C191" s="266"/>
      <c r="D191" s="266"/>
      <c r="E191" s="266"/>
      <c r="F191" s="266"/>
      <c r="G191" s="262"/>
      <c r="H191" s="262"/>
      <c r="I191" s="262"/>
      <c r="J191" s="262"/>
      <c r="K191" s="262"/>
      <c r="L191" s="262"/>
      <c r="M191" s="262"/>
      <c r="N191" s="262"/>
      <c r="O191" s="262"/>
      <c r="P191" s="262"/>
      <c r="Q191" s="262"/>
      <c r="R191" s="262"/>
      <c r="S191" s="262"/>
      <c r="T191" s="262"/>
      <c r="U191" s="262"/>
      <c r="V191" s="262"/>
      <c r="W191" s="262"/>
      <c r="X191" s="262"/>
      <c r="Y191" s="262"/>
      <c r="Z191" s="262"/>
    </row>
    <row r="192" spans="1:26" ht="15.75" customHeight="1">
      <c r="A192" s="265"/>
      <c r="B192" s="262"/>
      <c r="C192" s="266"/>
      <c r="D192" s="266"/>
      <c r="E192" s="266"/>
      <c r="F192" s="266"/>
      <c r="G192" s="262"/>
      <c r="H192" s="262"/>
      <c r="I192" s="262"/>
      <c r="J192" s="262"/>
      <c r="K192" s="262"/>
      <c r="L192" s="262"/>
      <c r="M192" s="262"/>
      <c r="N192" s="262"/>
      <c r="O192" s="262"/>
      <c r="P192" s="262"/>
      <c r="Q192" s="262"/>
      <c r="R192" s="262"/>
      <c r="S192" s="262"/>
      <c r="T192" s="262"/>
      <c r="U192" s="262"/>
      <c r="V192" s="262"/>
      <c r="W192" s="262"/>
      <c r="X192" s="262"/>
      <c r="Y192" s="262"/>
      <c r="Z192" s="262"/>
    </row>
    <row r="193" spans="1:26" ht="15.75" customHeight="1">
      <c r="A193" s="265"/>
      <c r="B193" s="262"/>
      <c r="C193" s="266"/>
      <c r="D193" s="266"/>
      <c r="E193" s="266"/>
      <c r="F193" s="266"/>
      <c r="G193" s="262"/>
      <c r="H193" s="262"/>
      <c r="I193" s="262"/>
      <c r="J193" s="262"/>
      <c r="K193" s="262"/>
      <c r="L193" s="262"/>
      <c r="M193" s="262"/>
      <c r="N193" s="262"/>
      <c r="O193" s="262"/>
      <c r="P193" s="262"/>
      <c r="Q193" s="262"/>
      <c r="R193" s="262"/>
      <c r="S193" s="262"/>
      <c r="T193" s="262"/>
      <c r="U193" s="262"/>
      <c r="V193" s="262"/>
      <c r="W193" s="262"/>
      <c r="X193" s="262"/>
      <c r="Y193" s="262"/>
      <c r="Z193" s="262"/>
    </row>
    <row r="194" spans="1:26" ht="15.75" customHeight="1">
      <c r="A194" s="265"/>
      <c r="B194" s="262"/>
      <c r="C194" s="266"/>
      <c r="D194" s="266"/>
      <c r="E194" s="266"/>
      <c r="F194" s="266"/>
      <c r="G194" s="262"/>
      <c r="H194" s="262"/>
      <c r="I194" s="262"/>
      <c r="J194" s="262"/>
      <c r="K194" s="262"/>
      <c r="L194" s="262"/>
      <c r="M194" s="262"/>
      <c r="N194" s="262"/>
      <c r="O194" s="262"/>
      <c r="P194" s="262"/>
      <c r="Q194" s="262"/>
      <c r="R194" s="262"/>
      <c r="S194" s="262"/>
      <c r="T194" s="262"/>
      <c r="U194" s="262"/>
      <c r="V194" s="262"/>
      <c r="W194" s="262"/>
      <c r="X194" s="262"/>
      <c r="Y194" s="262"/>
      <c r="Z194" s="262"/>
    </row>
    <row r="195" spans="1:26" ht="15.75" customHeight="1">
      <c r="A195" s="265"/>
      <c r="B195" s="262"/>
      <c r="C195" s="266"/>
      <c r="D195" s="266"/>
      <c r="E195" s="266"/>
      <c r="F195" s="266"/>
      <c r="G195" s="262"/>
      <c r="H195" s="262"/>
      <c r="I195" s="262"/>
      <c r="J195" s="262"/>
      <c r="K195" s="262"/>
      <c r="L195" s="262"/>
      <c r="M195" s="262"/>
      <c r="N195" s="262"/>
      <c r="O195" s="262"/>
      <c r="P195" s="262"/>
      <c r="Q195" s="262"/>
      <c r="R195" s="262"/>
      <c r="S195" s="262"/>
      <c r="T195" s="262"/>
      <c r="U195" s="262"/>
      <c r="V195" s="262"/>
      <c r="W195" s="262"/>
      <c r="X195" s="262"/>
      <c r="Y195" s="262"/>
      <c r="Z195" s="262"/>
    </row>
    <row r="196" spans="1:26" ht="15.75" customHeight="1">
      <c r="A196" s="265"/>
      <c r="B196" s="262"/>
      <c r="C196" s="266"/>
      <c r="D196" s="266"/>
      <c r="E196" s="266"/>
      <c r="F196" s="266"/>
      <c r="G196" s="262"/>
      <c r="H196" s="262"/>
      <c r="I196" s="262"/>
      <c r="J196" s="262"/>
      <c r="K196" s="262"/>
      <c r="L196" s="262"/>
      <c r="M196" s="262"/>
      <c r="N196" s="262"/>
      <c r="O196" s="262"/>
      <c r="P196" s="262"/>
      <c r="Q196" s="262"/>
      <c r="R196" s="262"/>
      <c r="S196" s="262"/>
      <c r="T196" s="262"/>
      <c r="U196" s="262"/>
      <c r="V196" s="262"/>
      <c r="W196" s="262"/>
      <c r="X196" s="262"/>
      <c r="Y196" s="262"/>
      <c r="Z196" s="262"/>
    </row>
    <row r="197" spans="1:26" ht="15.75" customHeight="1">
      <c r="A197" s="265"/>
      <c r="B197" s="262"/>
      <c r="C197" s="266"/>
      <c r="D197" s="266"/>
      <c r="E197" s="266"/>
      <c r="F197" s="266"/>
      <c r="G197" s="262"/>
      <c r="H197" s="262"/>
      <c r="I197" s="262"/>
      <c r="J197" s="262"/>
      <c r="K197" s="262"/>
      <c r="L197" s="262"/>
      <c r="M197" s="262"/>
      <c r="N197" s="262"/>
      <c r="O197" s="262"/>
      <c r="P197" s="262"/>
      <c r="Q197" s="262"/>
      <c r="R197" s="262"/>
      <c r="S197" s="262"/>
      <c r="T197" s="262"/>
      <c r="U197" s="262"/>
      <c r="V197" s="262"/>
      <c r="W197" s="262"/>
      <c r="X197" s="262"/>
      <c r="Y197" s="262"/>
      <c r="Z197" s="262"/>
    </row>
    <row r="198" spans="1:26" ht="15.75" customHeight="1">
      <c r="A198" s="265"/>
      <c r="B198" s="262"/>
      <c r="C198" s="266"/>
      <c r="D198" s="266"/>
      <c r="E198" s="266"/>
      <c r="F198" s="266"/>
      <c r="G198" s="262"/>
      <c r="H198" s="262"/>
      <c r="I198" s="262"/>
      <c r="J198" s="262"/>
      <c r="K198" s="262"/>
      <c r="L198" s="262"/>
      <c r="M198" s="262"/>
      <c r="N198" s="262"/>
      <c r="O198" s="262"/>
      <c r="P198" s="262"/>
      <c r="Q198" s="262"/>
      <c r="R198" s="262"/>
      <c r="S198" s="262"/>
      <c r="T198" s="262"/>
      <c r="U198" s="262"/>
      <c r="V198" s="262"/>
      <c r="W198" s="262"/>
      <c r="X198" s="262"/>
      <c r="Y198" s="262"/>
      <c r="Z198" s="262"/>
    </row>
    <row r="199" spans="1:26" ht="15.75" customHeight="1">
      <c r="A199" s="265"/>
      <c r="B199" s="262"/>
      <c r="C199" s="266"/>
      <c r="D199" s="266"/>
      <c r="E199" s="266"/>
      <c r="F199" s="266"/>
      <c r="G199" s="262"/>
      <c r="H199" s="262"/>
      <c r="I199" s="262"/>
      <c r="J199" s="262"/>
      <c r="K199" s="262"/>
      <c r="L199" s="262"/>
      <c r="M199" s="262"/>
      <c r="N199" s="262"/>
      <c r="O199" s="262"/>
      <c r="P199" s="262"/>
      <c r="Q199" s="262"/>
      <c r="R199" s="262"/>
      <c r="S199" s="262"/>
      <c r="T199" s="262"/>
      <c r="U199" s="262"/>
      <c r="V199" s="262"/>
      <c r="W199" s="262"/>
      <c r="X199" s="262"/>
      <c r="Y199" s="262"/>
      <c r="Z199" s="262"/>
    </row>
    <row r="200" spans="1:26" ht="15.75" customHeight="1">
      <c r="A200" s="265"/>
      <c r="B200" s="262"/>
      <c r="C200" s="266"/>
      <c r="D200" s="266"/>
      <c r="E200" s="266"/>
      <c r="F200" s="266"/>
      <c r="G200" s="262"/>
      <c r="H200" s="262"/>
      <c r="I200" s="262"/>
      <c r="J200" s="262"/>
      <c r="K200" s="262"/>
      <c r="L200" s="262"/>
      <c r="M200" s="262"/>
      <c r="N200" s="262"/>
      <c r="O200" s="262"/>
      <c r="P200" s="262"/>
      <c r="Q200" s="262"/>
      <c r="R200" s="262"/>
      <c r="S200" s="262"/>
      <c r="T200" s="262"/>
      <c r="U200" s="262"/>
      <c r="V200" s="262"/>
      <c r="W200" s="262"/>
      <c r="X200" s="262"/>
      <c r="Y200" s="262"/>
      <c r="Z200" s="262"/>
    </row>
    <row r="201" spans="1:26" ht="15.75" customHeight="1">
      <c r="A201" s="265"/>
      <c r="B201" s="262"/>
      <c r="C201" s="266"/>
      <c r="D201" s="266"/>
      <c r="E201" s="266"/>
      <c r="F201" s="266"/>
      <c r="G201" s="262"/>
      <c r="H201" s="262"/>
      <c r="I201" s="262"/>
      <c r="J201" s="262"/>
      <c r="K201" s="262"/>
      <c r="L201" s="262"/>
      <c r="M201" s="262"/>
      <c r="N201" s="262"/>
      <c r="O201" s="262"/>
      <c r="P201" s="262"/>
      <c r="Q201" s="262"/>
      <c r="R201" s="262"/>
      <c r="S201" s="262"/>
      <c r="T201" s="262"/>
      <c r="U201" s="262"/>
      <c r="V201" s="262"/>
      <c r="W201" s="262"/>
      <c r="X201" s="262"/>
      <c r="Y201" s="262"/>
      <c r="Z201" s="262"/>
    </row>
    <row r="202" spans="1:26" ht="15.75" customHeight="1">
      <c r="A202" s="265"/>
      <c r="B202" s="262"/>
      <c r="C202" s="266"/>
      <c r="D202" s="266"/>
      <c r="E202" s="266"/>
      <c r="F202" s="266"/>
      <c r="G202" s="262"/>
      <c r="H202" s="262"/>
      <c r="I202" s="262"/>
      <c r="J202" s="262"/>
      <c r="K202" s="262"/>
      <c r="L202" s="262"/>
      <c r="M202" s="262"/>
      <c r="N202" s="262"/>
      <c r="O202" s="262"/>
      <c r="P202" s="262"/>
      <c r="Q202" s="262"/>
      <c r="R202" s="262"/>
      <c r="S202" s="262"/>
      <c r="T202" s="262"/>
      <c r="U202" s="262"/>
      <c r="V202" s="262"/>
      <c r="W202" s="262"/>
      <c r="X202" s="262"/>
      <c r="Y202" s="262"/>
      <c r="Z202" s="262"/>
    </row>
    <row r="203" spans="1:26" ht="15.75" customHeight="1">
      <c r="A203" s="265"/>
      <c r="B203" s="262"/>
      <c r="C203" s="266"/>
      <c r="D203" s="266"/>
      <c r="E203" s="266"/>
      <c r="F203" s="266"/>
      <c r="G203" s="262"/>
      <c r="H203" s="262"/>
      <c r="I203" s="262"/>
      <c r="J203" s="262"/>
      <c r="K203" s="262"/>
      <c r="L203" s="262"/>
      <c r="M203" s="262"/>
      <c r="N203" s="262"/>
      <c r="O203" s="262"/>
      <c r="P203" s="262"/>
      <c r="Q203" s="262"/>
      <c r="R203" s="262"/>
      <c r="S203" s="262"/>
      <c r="T203" s="262"/>
      <c r="U203" s="262"/>
      <c r="V203" s="262"/>
      <c r="W203" s="262"/>
      <c r="X203" s="262"/>
      <c r="Y203" s="262"/>
      <c r="Z203" s="262"/>
    </row>
    <row r="204" spans="1:26" ht="15.75" customHeight="1">
      <c r="A204" s="265"/>
      <c r="B204" s="262"/>
      <c r="C204" s="266"/>
      <c r="D204" s="266"/>
      <c r="E204" s="266"/>
      <c r="F204" s="266"/>
      <c r="G204" s="262"/>
      <c r="H204" s="262"/>
      <c r="I204" s="262"/>
      <c r="J204" s="262"/>
      <c r="K204" s="262"/>
      <c r="L204" s="262"/>
      <c r="M204" s="262"/>
      <c r="N204" s="262"/>
      <c r="O204" s="262"/>
      <c r="P204" s="262"/>
      <c r="Q204" s="262"/>
      <c r="R204" s="262"/>
      <c r="S204" s="262"/>
      <c r="T204" s="262"/>
      <c r="U204" s="262"/>
      <c r="V204" s="262"/>
      <c r="W204" s="262"/>
      <c r="X204" s="262"/>
      <c r="Y204" s="262"/>
      <c r="Z204" s="262"/>
    </row>
    <row r="205" spans="1:26" ht="15.75" customHeight="1">
      <c r="A205" s="265"/>
      <c r="B205" s="262"/>
      <c r="C205" s="266"/>
      <c r="D205" s="266"/>
      <c r="E205" s="266"/>
      <c r="F205" s="266"/>
      <c r="G205" s="262"/>
      <c r="H205" s="262"/>
      <c r="I205" s="262"/>
      <c r="J205" s="262"/>
      <c r="K205" s="262"/>
      <c r="L205" s="262"/>
      <c r="M205" s="262"/>
      <c r="N205" s="262"/>
      <c r="O205" s="262"/>
      <c r="P205" s="262"/>
      <c r="Q205" s="262"/>
      <c r="R205" s="262"/>
      <c r="S205" s="262"/>
      <c r="T205" s="262"/>
      <c r="U205" s="262"/>
      <c r="V205" s="262"/>
      <c r="W205" s="262"/>
      <c r="X205" s="262"/>
      <c r="Y205" s="262"/>
      <c r="Z205" s="262"/>
    </row>
    <row r="206" spans="1:26" ht="15.75" customHeight="1">
      <c r="A206" s="265"/>
      <c r="B206" s="262"/>
      <c r="C206" s="266"/>
      <c r="D206" s="266"/>
      <c r="E206" s="266"/>
      <c r="F206" s="266"/>
      <c r="G206" s="262"/>
      <c r="H206" s="262"/>
      <c r="I206" s="262"/>
      <c r="J206" s="262"/>
      <c r="K206" s="262"/>
      <c r="L206" s="262"/>
      <c r="M206" s="262"/>
      <c r="N206" s="262"/>
      <c r="O206" s="262"/>
      <c r="P206" s="262"/>
      <c r="Q206" s="262"/>
      <c r="R206" s="262"/>
      <c r="S206" s="262"/>
      <c r="T206" s="262"/>
      <c r="U206" s="262"/>
      <c r="V206" s="262"/>
      <c r="W206" s="262"/>
      <c r="X206" s="262"/>
      <c r="Y206" s="262"/>
      <c r="Z206" s="262"/>
    </row>
    <row r="207" spans="1:26" ht="15.75" customHeight="1">
      <c r="A207" s="265"/>
      <c r="B207" s="262"/>
      <c r="C207" s="266"/>
      <c r="D207" s="266"/>
      <c r="E207" s="266"/>
      <c r="F207" s="266"/>
      <c r="G207" s="262"/>
      <c r="H207" s="262"/>
      <c r="I207" s="262"/>
      <c r="J207" s="262"/>
      <c r="K207" s="262"/>
      <c r="L207" s="262"/>
      <c r="M207" s="262"/>
      <c r="N207" s="262"/>
      <c r="O207" s="262"/>
      <c r="P207" s="262"/>
      <c r="Q207" s="262"/>
      <c r="R207" s="262"/>
      <c r="S207" s="262"/>
      <c r="T207" s="262"/>
      <c r="U207" s="262"/>
      <c r="V207" s="262"/>
      <c r="W207" s="262"/>
      <c r="X207" s="262"/>
      <c r="Y207" s="262"/>
      <c r="Z207" s="262"/>
    </row>
    <row r="208" spans="1:26" ht="15.75" customHeight="1">
      <c r="A208" s="265"/>
      <c r="B208" s="262"/>
      <c r="C208" s="266"/>
      <c r="D208" s="266"/>
      <c r="E208" s="266"/>
      <c r="F208" s="266"/>
      <c r="G208" s="262"/>
      <c r="H208" s="262"/>
      <c r="I208" s="262"/>
      <c r="J208" s="262"/>
      <c r="K208" s="262"/>
      <c r="L208" s="262"/>
      <c r="M208" s="262"/>
      <c r="N208" s="262"/>
      <c r="O208" s="262"/>
      <c r="P208" s="262"/>
      <c r="Q208" s="262"/>
      <c r="R208" s="262"/>
      <c r="S208" s="262"/>
      <c r="T208" s="262"/>
      <c r="U208" s="262"/>
      <c r="V208" s="262"/>
      <c r="W208" s="262"/>
      <c r="X208" s="262"/>
      <c r="Y208" s="262"/>
      <c r="Z208" s="262"/>
    </row>
    <row r="209" spans="1:26" ht="15.75" customHeight="1">
      <c r="A209" s="265"/>
      <c r="B209" s="262"/>
      <c r="C209" s="266"/>
      <c r="D209" s="266"/>
      <c r="E209" s="266"/>
      <c r="F209" s="266"/>
      <c r="G209" s="262"/>
      <c r="H209" s="262"/>
      <c r="I209" s="262"/>
      <c r="J209" s="262"/>
      <c r="K209" s="262"/>
      <c r="L209" s="262"/>
      <c r="M209" s="262"/>
      <c r="N209" s="262"/>
      <c r="O209" s="262"/>
      <c r="P209" s="262"/>
      <c r="Q209" s="262"/>
      <c r="R209" s="262"/>
      <c r="S209" s="262"/>
      <c r="T209" s="262"/>
      <c r="U209" s="262"/>
      <c r="V209" s="262"/>
      <c r="W209" s="262"/>
      <c r="X209" s="262"/>
      <c r="Y209" s="262"/>
      <c r="Z209" s="262"/>
    </row>
    <row r="210" spans="1:26" ht="15.75" customHeight="1">
      <c r="A210" s="265"/>
      <c r="B210" s="262"/>
      <c r="C210" s="266"/>
      <c r="D210" s="266"/>
      <c r="E210" s="266"/>
      <c r="F210" s="266"/>
      <c r="G210" s="262"/>
      <c r="H210" s="262"/>
      <c r="I210" s="262"/>
      <c r="J210" s="262"/>
      <c r="K210" s="262"/>
      <c r="L210" s="262"/>
      <c r="M210" s="262"/>
      <c r="N210" s="262"/>
      <c r="O210" s="262"/>
      <c r="P210" s="262"/>
      <c r="Q210" s="262"/>
      <c r="R210" s="262"/>
      <c r="S210" s="262"/>
      <c r="T210" s="262"/>
      <c r="U210" s="262"/>
      <c r="V210" s="262"/>
      <c r="W210" s="262"/>
      <c r="X210" s="262"/>
      <c r="Y210" s="262"/>
      <c r="Z210" s="262"/>
    </row>
    <row r="211" spans="1:26" ht="15.75" customHeight="1">
      <c r="A211" s="265"/>
      <c r="B211" s="262"/>
      <c r="C211" s="266"/>
      <c r="D211" s="266"/>
      <c r="E211" s="266"/>
      <c r="F211" s="266"/>
      <c r="G211" s="262"/>
      <c r="H211" s="262"/>
      <c r="I211" s="262"/>
      <c r="J211" s="262"/>
      <c r="K211" s="262"/>
      <c r="L211" s="262"/>
      <c r="M211" s="262"/>
      <c r="N211" s="262"/>
      <c r="O211" s="262"/>
      <c r="P211" s="262"/>
      <c r="Q211" s="262"/>
      <c r="R211" s="262"/>
      <c r="S211" s="262"/>
      <c r="T211" s="262"/>
      <c r="U211" s="262"/>
      <c r="V211" s="262"/>
      <c r="W211" s="262"/>
      <c r="X211" s="262"/>
      <c r="Y211" s="262"/>
      <c r="Z211" s="262"/>
    </row>
    <row r="212" spans="1:26" ht="15.75" customHeight="1">
      <c r="A212" s="265"/>
      <c r="B212" s="262"/>
      <c r="C212" s="266"/>
      <c r="D212" s="266"/>
      <c r="E212" s="266"/>
      <c r="F212" s="266"/>
      <c r="G212" s="262"/>
      <c r="H212" s="262"/>
      <c r="I212" s="262"/>
      <c r="J212" s="262"/>
      <c r="K212" s="262"/>
      <c r="L212" s="262"/>
      <c r="M212" s="262"/>
      <c r="N212" s="262"/>
      <c r="O212" s="262"/>
      <c r="P212" s="262"/>
      <c r="Q212" s="262"/>
      <c r="R212" s="262"/>
      <c r="S212" s="262"/>
      <c r="T212" s="262"/>
      <c r="U212" s="262"/>
      <c r="V212" s="262"/>
      <c r="W212" s="262"/>
      <c r="X212" s="262"/>
      <c r="Y212" s="262"/>
      <c r="Z212" s="262"/>
    </row>
    <row r="213" spans="1:26" ht="15.75" customHeight="1">
      <c r="A213" s="265"/>
      <c r="B213" s="262"/>
      <c r="C213" s="266"/>
      <c r="D213" s="266"/>
      <c r="E213" s="266"/>
      <c r="F213" s="266"/>
      <c r="G213" s="262"/>
      <c r="H213" s="262"/>
      <c r="I213" s="262"/>
      <c r="J213" s="262"/>
      <c r="K213" s="262"/>
      <c r="L213" s="262"/>
      <c r="M213" s="262"/>
      <c r="N213" s="262"/>
      <c r="O213" s="262"/>
      <c r="P213" s="262"/>
      <c r="Q213" s="262"/>
      <c r="R213" s="262"/>
      <c r="S213" s="262"/>
      <c r="T213" s="262"/>
      <c r="U213" s="262"/>
      <c r="V213" s="262"/>
      <c r="W213" s="262"/>
      <c r="X213" s="262"/>
      <c r="Y213" s="262"/>
      <c r="Z213" s="262"/>
    </row>
    <row r="214" spans="1:26" ht="15.75" customHeight="1">
      <c r="A214" s="265"/>
      <c r="B214" s="262"/>
      <c r="C214" s="266"/>
      <c r="D214" s="266"/>
      <c r="E214" s="266"/>
      <c r="F214" s="266"/>
      <c r="G214" s="262"/>
      <c r="H214" s="262"/>
      <c r="I214" s="262"/>
      <c r="J214" s="262"/>
      <c r="K214" s="262"/>
      <c r="L214" s="262"/>
      <c r="M214" s="262"/>
      <c r="N214" s="262"/>
      <c r="O214" s="262"/>
      <c r="P214" s="262"/>
      <c r="Q214" s="262"/>
      <c r="R214" s="262"/>
      <c r="S214" s="262"/>
      <c r="T214" s="262"/>
      <c r="U214" s="262"/>
      <c r="V214" s="262"/>
      <c r="W214" s="262"/>
      <c r="X214" s="262"/>
      <c r="Y214" s="262"/>
      <c r="Z214" s="262"/>
    </row>
    <row r="215" spans="1:26" ht="15.75" customHeight="1">
      <c r="A215" s="265"/>
      <c r="B215" s="262"/>
      <c r="C215" s="266"/>
      <c r="D215" s="266"/>
      <c r="E215" s="266"/>
      <c r="F215" s="266"/>
      <c r="G215" s="262"/>
      <c r="H215" s="262"/>
      <c r="I215" s="262"/>
      <c r="J215" s="262"/>
      <c r="K215" s="262"/>
      <c r="L215" s="262"/>
      <c r="M215" s="262"/>
      <c r="N215" s="262"/>
      <c r="O215" s="262"/>
      <c r="P215" s="262"/>
      <c r="Q215" s="262"/>
      <c r="R215" s="262"/>
      <c r="S215" s="262"/>
      <c r="T215" s="262"/>
      <c r="U215" s="262"/>
      <c r="V215" s="262"/>
      <c r="W215" s="262"/>
      <c r="X215" s="262"/>
      <c r="Y215" s="262"/>
      <c r="Z215" s="262"/>
    </row>
    <row r="216" spans="1:26" ht="15.75" customHeight="1">
      <c r="A216" s="265"/>
      <c r="B216" s="262"/>
      <c r="C216" s="266"/>
      <c r="D216" s="266"/>
      <c r="E216" s="266"/>
      <c r="F216" s="266"/>
      <c r="G216" s="262"/>
      <c r="H216" s="262"/>
      <c r="I216" s="262"/>
      <c r="J216" s="262"/>
      <c r="K216" s="262"/>
      <c r="L216" s="262"/>
      <c r="M216" s="262"/>
      <c r="N216" s="262"/>
      <c r="O216" s="262"/>
      <c r="P216" s="262"/>
      <c r="Q216" s="262"/>
      <c r="R216" s="262"/>
      <c r="S216" s="262"/>
      <c r="T216" s="262"/>
      <c r="U216" s="262"/>
      <c r="V216" s="262"/>
      <c r="W216" s="262"/>
      <c r="X216" s="262"/>
      <c r="Y216" s="262"/>
      <c r="Z216" s="262"/>
    </row>
    <row r="217" spans="1:26" ht="15.75" customHeight="1">
      <c r="A217" s="265"/>
      <c r="B217" s="262"/>
      <c r="C217" s="266"/>
      <c r="D217" s="266"/>
      <c r="E217" s="266"/>
      <c r="F217" s="266"/>
      <c r="G217" s="262"/>
      <c r="H217" s="262"/>
      <c r="I217" s="262"/>
      <c r="J217" s="262"/>
      <c r="K217" s="262"/>
      <c r="L217" s="262"/>
      <c r="M217" s="262"/>
      <c r="N217" s="262"/>
      <c r="O217" s="262"/>
      <c r="P217" s="262"/>
      <c r="Q217" s="262"/>
      <c r="R217" s="262"/>
      <c r="S217" s="262"/>
      <c r="T217" s="262"/>
      <c r="U217" s="262"/>
      <c r="V217" s="262"/>
      <c r="W217" s="262"/>
      <c r="X217" s="262"/>
      <c r="Y217" s="262"/>
      <c r="Z217" s="262"/>
    </row>
    <row r="218" spans="1:26" ht="15.75" customHeight="1">
      <c r="A218" s="265"/>
      <c r="B218" s="262"/>
      <c r="C218" s="266"/>
      <c r="D218" s="266"/>
      <c r="E218" s="266"/>
      <c r="F218" s="266"/>
      <c r="G218" s="262"/>
      <c r="H218" s="262"/>
      <c r="I218" s="262"/>
      <c r="J218" s="262"/>
      <c r="K218" s="262"/>
      <c r="L218" s="262"/>
      <c r="M218" s="262"/>
      <c r="N218" s="262"/>
      <c r="O218" s="262"/>
      <c r="P218" s="262"/>
      <c r="Q218" s="262"/>
      <c r="R218" s="262"/>
      <c r="S218" s="262"/>
      <c r="T218" s="262"/>
      <c r="U218" s="262"/>
      <c r="V218" s="262"/>
      <c r="W218" s="262"/>
      <c r="X218" s="262"/>
      <c r="Y218" s="262"/>
      <c r="Z218" s="262"/>
    </row>
    <row r="219" spans="1:26" ht="15.75" customHeight="1">
      <c r="A219" s="265"/>
      <c r="B219" s="262"/>
      <c r="C219" s="266"/>
      <c r="D219" s="266"/>
      <c r="E219" s="266"/>
      <c r="F219" s="266"/>
      <c r="G219" s="262"/>
      <c r="H219" s="262"/>
      <c r="I219" s="262"/>
      <c r="J219" s="262"/>
      <c r="K219" s="262"/>
      <c r="L219" s="262"/>
      <c r="M219" s="262"/>
      <c r="N219" s="262"/>
      <c r="O219" s="262"/>
      <c r="P219" s="262"/>
      <c r="Q219" s="262"/>
      <c r="R219" s="262"/>
      <c r="S219" s="262"/>
      <c r="T219" s="262"/>
      <c r="U219" s="262"/>
      <c r="V219" s="262"/>
      <c r="W219" s="262"/>
      <c r="X219" s="262"/>
      <c r="Y219" s="262"/>
      <c r="Z219" s="262"/>
    </row>
    <row r="220" spans="1:26" ht="15.75" customHeight="1">
      <c r="A220" s="265"/>
      <c r="B220" s="262"/>
      <c r="C220" s="266"/>
      <c r="D220" s="266"/>
      <c r="E220" s="266"/>
      <c r="F220" s="266"/>
      <c r="G220" s="262"/>
      <c r="H220" s="262"/>
      <c r="I220" s="262"/>
      <c r="J220" s="262"/>
      <c r="K220" s="262"/>
      <c r="L220" s="262"/>
      <c r="M220" s="262"/>
      <c r="N220" s="262"/>
      <c r="O220" s="262"/>
      <c r="P220" s="262"/>
      <c r="Q220" s="262"/>
      <c r="R220" s="262"/>
      <c r="S220" s="262"/>
      <c r="T220" s="262"/>
      <c r="U220" s="262"/>
      <c r="V220" s="262"/>
      <c r="W220" s="262"/>
      <c r="X220" s="262"/>
      <c r="Y220" s="262"/>
      <c r="Z220" s="262"/>
    </row>
    <row r="221" spans="1:26" ht="15.75" customHeight="1">
      <c r="A221" s="265"/>
      <c r="B221" s="262"/>
      <c r="C221" s="266"/>
      <c r="D221" s="266"/>
      <c r="E221" s="266"/>
      <c r="F221" s="266"/>
      <c r="G221" s="262"/>
      <c r="H221" s="262"/>
      <c r="I221" s="262"/>
      <c r="J221" s="262"/>
      <c r="K221" s="262"/>
      <c r="L221" s="262"/>
      <c r="M221" s="262"/>
      <c r="N221" s="262"/>
      <c r="O221" s="262"/>
      <c r="P221" s="262"/>
      <c r="Q221" s="262"/>
      <c r="R221" s="262"/>
      <c r="S221" s="262"/>
      <c r="T221" s="262"/>
      <c r="U221" s="262"/>
      <c r="V221" s="262"/>
      <c r="W221" s="262"/>
      <c r="X221" s="262"/>
      <c r="Y221" s="262"/>
      <c r="Z221" s="262"/>
    </row>
    <row r="222" spans="1:26" ht="15.75" customHeight="1">
      <c r="A222" s="265"/>
      <c r="B222" s="262"/>
      <c r="C222" s="266"/>
      <c r="D222" s="266"/>
      <c r="E222" s="266"/>
      <c r="F222" s="266"/>
      <c r="G222" s="262"/>
      <c r="H222" s="262"/>
      <c r="I222" s="262"/>
      <c r="J222" s="262"/>
      <c r="K222" s="262"/>
      <c r="L222" s="262"/>
      <c r="M222" s="262"/>
      <c r="N222" s="262"/>
      <c r="O222" s="262"/>
      <c r="P222" s="262"/>
      <c r="Q222" s="262"/>
      <c r="R222" s="262"/>
      <c r="S222" s="262"/>
      <c r="T222" s="262"/>
      <c r="U222" s="262"/>
      <c r="V222" s="262"/>
      <c r="W222" s="262"/>
      <c r="X222" s="262"/>
      <c r="Y222" s="262"/>
      <c r="Z222" s="262"/>
    </row>
    <row r="223" spans="1:26" ht="15.75" customHeight="1">
      <c r="A223" s="265"/>
      <c r="B223" s="262"/>
      <c r="C223" s="266"/>
      <c r="D223" s="266"/>
      <c r="E223" s="266"/>
      <c r="F223" s="266"/>
      <c r="G223" s="262"/>
      <c r="H223" s="262"/>
      <c r="I223" s="262"/>
      <c r="J223" s="262"/>
      <c r="K223" s="262"/>
      <c r="L223" s="262"/>
      <c r="M223" s="262"/>
      <c r="N223" s="262"/>
      <c r="O223" s="262"/>
      <c r="P223" s="262"/>
      <c r="Q223" s="262"/>
      <c r="R223" s="262"/>
      <c r="S223" s="262"/>
      <c r="T223" s="262"/>
      <c r="U223" s="262"/>
      <c r="V223" s="262"/>
      <c r="W223" s="262"/>
      <c r="X223" s="262"/>
      <c r="Y223" s="262"/>
      <c r="Z223" s="262"/>
    </row>
    <row r="224" spans="1:26" ht="15.75" customHeight="1">
      <c r="A224" s="265"/>
      <c r="B224" s="262"/>
      <c r="C224" s="266"/>
      <c r="D224" s="266"/>
      <c r="E224" s="266"/>
      <c r="F224" s="266"/>
      <c r="G224" s="262"/>
      <c r="H224" s="262"/>
      <c r="I224" s="262"/>
      <c r="J224" s="262"/>
      <c r="K224" s="262"/>
      <c r="L224" s="262"/>
      <c r="M224" s="262"/>
      <c r="N224" s="262"/>
      <c r="O224" s="262"/>
      <c r="P224" s="262"/>
      <c r="Q224" s="262"/>
      <c r="R224" s="262"/>
      <c r="S224" s="262"/>
      <c r="T224" s="262"/>
      <c r="U224" s="262"/>
      <c r="V224" s="262"/>
      <c r="W224" s="262"/>
      <c r="X224" s="262"/>
      <c r="Y224" s="262"/>
      <c r="Z224" s="262"/>
    </row>
    <row r="225" spans="1:26" ht="15.75" customHeight="1">
      <c r="A225" s="265"/>
      <c r="B225" s="262"/>
      <c r="C225" s="266"/>
      <c r="D225" s="266"/>
      <c r="E225" s="266"/>
      <c r="F225" s="266"/>
      <c r="G225" s="262"/>
      <c r="H225" s="262"/>
      <c r="I225" s="262"/>
      <c r="J225" s="262"/>
      <c r="K225" s="262"/>
      <c r="L225" s="262"/>
      <c r="M225" s="262"/>
      <c r="N225" s="262"/>
      <c r="O225" s="262"/>
      <c r="P225" s="262"/>
      <c r="Q225" s="262"/>
      <c r="R225" s="262"/>
      <c r="S225" s="262"/>
      <c r="T225" s="262"/>
      <c r="U225" s="262"/>
      <c r="V225" s="262"/>
      <c r="W225" s="262"/>
      <c r="X225" s="262"/>
      <c r="Y225" s="262"/>
      <c r="Z225" s="262"/>
    </row>
    <row r="226" spans="1:26" ht="15.75" customHeight="1">
      <c r="A226" s="265"/>
      <c r="B226" s="262"/>
      <c r="C226" s="266"/>
      <c r="D226" s="266"/>
      <c r="E226" s="266"/>
      <c r="F226" s="266"/>
      <c r="G226" s="262"/>
      <c r="H226" s="262"/>
      <c r="I226" s="262"/>
      <c r="J226" s="262"/>
      <c r="K226" s="262"/>
      <c r="L226" s="262"/>
      <c r="M226" s="262"/>
      <c r="N226" s="262"/>
      <c r="O226" s="262"/>
      <c r="P226" s="262"/>
      <c r="Q226" s="262"/>
      <c r="R226" s="262"/>
      <c r="S226" s="262"/>
      <c r="T226" s="262"/>
      <c r="U226" s="262"/>
      <c r="V226" s="262"/>
      <c r="W226" s="262"/>
      <c r="X226" s="262"/>
      <c r="Y226" s="262"/>
      <c r="Z226" s="262"/>
    </row>
    <row r="227" spans="1:26" ht="15.75" customHeight="1">
      <c r="A227" s="265"/>
      <c r="B227" s="262"/>
      <c r="C227" s="266"/>
      <c r="D227" s="266"/>
      <c r="E227" s="266"/>
      <c r="F227" s="266"/>
      <c r="G227" s="262"/>
      <c r="H227" s="262"/>
      <c r="I227" s="262"/>
      <c r="J227" s="262"/>
      <c r="K227" s="262"/>
      <c r="L227" s="262"/>
      <c r="M227" s="262"/>
      <c r="N227" s="262"/>
      <c r="O227" s="262"/>
      <c r="P227" s="262"/>
      <c r="Q227" s="262"/>
      <c r="R227" s="262"/>
      <c r="S227" s="262"/>
      <c r="T227" s="262"/>
      <c r="U227" s="262"/>
      <c r="V227" s="262"/>
      <c r="W227" s="262"/>
      <c r="X227" s="262"/>
      <c r="Y227" s="262"/>
      <c r="Z227" s="262"/>
    </row>
    <row r="228" spans="1:26" ht="15.75" customHeight="1">
      <c r="A228" s="265"/>
      <c r="B228" s="262"/>
      <c r="C228" s="266"/>
      <c r="D228" s="266"/>
      <c r="E228" s="266"/>
      <c r="F228" s="266"/>
      <c r="G228" s="262"/>
      <c r="H228" s="262"/>
      <c r="I228" s="262"/>
      <c r="J228" s="262"/>
      <c r="K228" s="262"/>
      <c r="L228" s="262"/>
      <c r="M228" s="262"/>
      <c r="N228" s="262"/>
      <c r="O228" s="262"/>
      <c r="P228" s="262"/>
      <c r="Q228" s="262"/>
      <c r="R228" s="262"/>
      <c r="S228" s="262"/>
      <c r="T228" s="262"/>
      <c r="U228" s="262"/>
      <c r="V228" s="262"/>
      <c r="W228" s="262"/>
      <c r="X228" s="262"/>
      <c r="Y228" s="262"/>
      <c r="Z228" s="262"/>
    </row>
    <row r="229" spans="1:26" ht="15.75" customHeight="1">
      <c r="A229" s="265"/>
      <c r="B229" s="262"/>
      <c r="C229" s="266"/>
      <c r="D229" s="266"/>
      <c r="E229" s="266"/>
      <c r="F229" s="266"/>
      <c r="G229" s="262"/>
      <c r="H229" s="262"/>
      <c r="I229" s="262"/>
      <c r="J229" s="262"/>
      <c r="K229" s="262"/>
      <c r="L229" s="262"/>
      <c r="M229" s="262"/>
      <c r="N229" s="262"/>
      <c r="O229" s="262"/>
      <c r="P229" s="262"/>
      <c r="Q229" s="262"/>
      <c r="R229" s="262"/>
      <c r="S229" s="262"/>
      <c r="T229" s="262"/>
      <c r="U229" s="262"/>
      <c r="V229" s="262"/>
      <c r="W229" s="262"/>
      <c r="X229" s="262"/>
      <c r="Y229" s="262"/>
      <c r="Z229" s="262"/>
    </row>
    <row r="230" spans="1:26" ht="15.75" customHeight="1">
      <c r="A230" s="265"/>
      <c r="B230" s="262"/>
      <c r="C230" s="266"/>
      <c r="D230" s="266"/>
      <c r="E230" s="266"/>
      <c r="F230" s="266"/>
      <c r="G230" s="262"/>
      <c r="H230" s="262"/>
      <c r="I230" s="262"/>
      <c r="J230" s="262"/>
      <c r="K230" s="262"/>
      <c r="L230" s="262"/>
      <c r="M230" s="262"/>
      <c r="N230" s="262"/>
      <c r="O230" s="262"/>
      <c r="P230" s="262"/>
      <c r="Q230" s="262"/>
      <c r="R230" s="262"/>
      <c r="S230" s="262"/>
      <c r="T230" s="262"/>
      <c r="U230" s="262"/>
      <c r="V230" s="262"/>
      <c r="W230" s="262"/>
      <c r="X230" s="262"/>
      <c r="Y230" s="262"/>
      <c r="Z230" s="262"/>
    </row>
    <row r="231" spans="1:26" ht="15.75" customHeight="1">
      <c r="A231" s="265"/>
      <c r="B231" s="262"/>
      <c r="C231" s="266"/>
      <c r="D231" s="266"/>
      <c r="E231" s="266"/>
      <c r="F231" s="266"/>
      <c r="G231" s="262"/>
      <c r="H231" s="262"/>
      <c r="I231" s="262"/>
      <c r="J231" s="262"/>
      <c r="K231" s="262"/>
      <c r="L231" s="262"/>
      <c r="M231" s="262"/>
      <c r="N231" s="262"/>
      <c r="O231" s="262"/>
      <c r="P231" s="262"/>
      <c r="Q231" s="262"/>
      <c r="R231" s="262"/>
      <c r="S231" s="262"/>
      <c r="T231" s="262"/>
      <c r="U231" s="262"/>
      <c r="V231" s="262"/>
      <c r="W231" s="262"/>
      <c r="X231" s="262"/>
      <c r="Y231" s="262"/>
      <c r="Z231" s="262"/>
    </row>
    <row r="232" spans="1:26" ht="15.75" customHeight="1">
      <c r="A232" s="265"/>
      <c r="B232" s="262"/>
      <c r="C232" s="266"/>
      <c r="D232" s="266"/>
      <c r="E232" s="266"/>
      <c r="F232" s="266"/>
      <c r="G232" s="262"/>
      <c r="H232" s="262"/>
      <c r="I232" s="262"/>
      <c r="J232" s="262"/>
      <c r="K232" s="262"/>
      <c r="L232" s="262"/>
      <c r="M232" s="262"/>
      <c r="N232" s="262"/>
      <c r="O232" s="262"/>
      <c r="P232" s="262"/>
      <c r="Q232" s="262"/>
      <c r="R232" s="262"/>
      <c r="S232" s="262"/>
      <c r="T232" s="262"/>
      <c r="U232" s="262"/>
      <c r="V232" s="262"/>
      <c r="W232" s="262"/>
      <c r="X232" s="262"/>
      <c r="Y232" s="262"/>
      <c r="Z232" s="262"/>
    </row>
    <row r="233" spans="1:26" ht="15.75" customHeight="1">
      <c r="A233" s="265"/>
      <c r="B233" s="262"/>
      <c r="C233" s="266"/>
      <c r="D233" s="266"/>
      <c r="E233" s="266"/>
      <c r="F233" s="266"/>
      <c r="G233" s="262"/>
      <c r="H233" s="262"/>
      <c r="I233" s="262"/>
      <c r="J233" s="262"/>
      <c r="K233" s="262"/>
      <c r="L233" s="262"/>
      <c r="M233" s="262"/>
      <c r="N233" s="262"/>
      <c r="O233" s="262"/>
      <c r="P233" s="262"/>
      <c r="Q233" s="262"/>
      <c r="R233" s="262"/>
      <c r="S233" s="262"/>
      <c r="T233" s="262"/>
      <c r="U233" s="262"/>
      <c r="V233" s="262"/>
      <c r="W233" s="262"/>
      <c r="X233" s="262"/>
      <c r="Y233" s="262"/>
      <c r="Z233" s="262"/>
    </row>
    <row r="234" spans="1:26" ht="15.75" customHeight="1">
      <c r="A234" s="265"/>
      <c r="B234" s="262"/>
      <c r="C234" s="266"/>
      <c r="D234" s="266"/>
      <c r="E234" s="266"/>
      <c r="F234" s="266"/>
      <c r="G234" s="262"/>
      <c r="H234" s="262"/>
      <c r="I234" s="262"/>
      <c r="J234" s="262"/>
      <c r="K234" s="262"/>
      <c r="L234" s="262"/>
      <c r="M234" s="262"/>
      <c r="N234" s="262"/>
      <c r="O234" s="262"/>
      <c r="P234" s="262"/>
      <c r="Q234" s="262"/>
      <c r="R234" s="262"/>
      <c r="S234" s="262"/>
      <c r="T234" s="262"/>
      <c r="U234" s="262"/>
      <c r="V234" s="262"/>
      <c r="W234" s="262"/>
      <c r="X234" s="262"/>
      <c r="Y234" s="262"/>
      <c r="Z234" s="262"/>
    </row>
    <row r="235" spans="1:26" ht="15.75" customHeight="1">
      <c r="A235" s="265"/>
      <c r="B235" s="262"/>
      <c r="C235" s="266"/>
      <c r="D235" s="266"/>
      <c r="E235" s="266"/>
      <c r="F235" s="266"/>
      <c r="G235" s="262"/>
      <c r="H235" s="262"/>
      <c r="I235" s="262"/>
      <c r="J235" s="262"/>
      <c r="K235" s="262"/>
      <c r="L235" s="262"/>
      <c r="M235" s="262"/>
      <c r="N235" s="262"/>
      <c r="O235" s="262"/>
      <c r="P235" s="262"/>
      <c r="Q235" s="262"/>
      <c r="R235" s="262"/>
      <c r="S235" s="262"/>
      <c r="T235" s="262"/>
      <c r="U235" s="262"/>
      <c r="V235" s="262"/>
      <c r="W235" s="262"/>
      <c r="X235" s="262"/>
      <c r="Y235" s="262"/>
      <c r="Z235" s="262"/>
    </row>
    <row r="236" spans="1:26" ht="15.75" customHeight="1">
      <c r="A236" s="265"/>
      <c r="B236" s="262"/>
      <c r="C236" s="266"/>
      <c r="D236" s="266"/>
      <c r="E236" s="266"/>
      <c r="F236" s="266"/>
      <c r="G236" s="262"/>
      <c r="H236" s="262"/>
      <c r="I236" s="262"/>
      <c r="J236" s="262"/>
      <c r="K236" s="262"/>
      <c r="L236" s="262"/>
      <c r="M236" s="262"/>
      <c r="N236" s="262"/>
      <c r="O236" s="262"/>
      <c r="P236" s="262"/>
      <c r="Q236" s="262"/>
      <c r="R236" s="262"/>
      <c r="S236" s="262"/>
      <c r="T236" s="262"/>
      <c r="U236" s="262"/>
      <c r="V236" s="262"/>
      <c r="W236" s="262"/>
      <c r="X236" s="262"/>
      <c r="Y236" s="262"/>
      <c r="Z236" s="262"/>
    </row>
    <row r="237" spans="1:26" ht="15.75" customHeight="1">
      <c r="A237" s="265"/>
      <c r="B237" s="262"/>
      <c r="C237" s="266"/>
      <c r="D237" s="266"/>
      <c r="E237" s="266"/>
      <c r="F237" s="266"/>
      <c r="G237" s="262"/>
      <c r="H237" s="262"/>
      <c r="I237" s="262"/>
      <c r="J237" s="262"/>
      <c r="K237" s="262"/>
      <c r="L237" s="262"/>
      <c r="M237" s="262"/>
      <c r="N237" s="262"/>
      <c r="O237" s="262"/>
      <c r="P237" s="262"/>
      <c r="Q237" s="262"/>
      <c r="R237" s="262"/>
      <c r="S237" s="262"/>
      <c r="T237" s="262"/>
      <c r="U237" s="262"/>
      <c r="V237" s="262"/>
      <c r="W237" s="262"/>
      <c r="X237" s="262"/>
      <c r="Y237" s="262"/>
      <c r="Z237" s="262"/>
    </row>
    <row r="238" spans="1:26" ht="15.75" customHeight="1">
      <c r="A238" s="265"/>
      <c r="B238" s="262"/>
      <c r="C238" s="266"/>
      <c r="D238" s="266"/>
      <c r="E238" s="266"/>
      <c r="F238" s="266"/>
      <c r="G238" s="262"/>
      <c r="H238" s="262"/>
      <c r="I238" s="262"/>
      <c r="J238" s="262"/>
      <c r="K238" s="262"/>
      <c r="L238" s="262"/>
      <c r="M238" s="262"/>
      <c r="N238" s="262"/>
      <c r="O238" s="262"/>
      <c r="P238" s="262"/>
      <c r="Q238" s="262"/>
      <c r="R238" s="262"/>
      <c r="S238" s="262"/>
      <c r="T238" s="262"/>
      <c r="U238" s="262"/>
      <c r="V238" s="262"/>
      <c r="W238" s="262"/>
      <c r="X238" s="262"/>
      <c r="Y238" s="262"/>
      <c r="Z238" s="262"/>
    </row>
    <row r="239" spans="1:26" ht="15.75" customHeight="1">
      <c r="A239" s="265"/>
      <c r="B239" s="262"/>
      <c r="C239" s="266"/>
      <c r="D239" s="266"/>
      <c r="E239" s="266"/>
      <c r="F239" s="266"/>
      <c r="G239" s="262"/>
      <c r="H239" s="262"/>
      <c r="I239" s="262"/>
      <c r="J239" s="262"/>
      <c r="K239" s="262"/>
      <c r="L239" s="262"/>
      <c r="M239" s="262"/>
      <c r="N239" s="262"/>
      <c r="O239" s="262"/>
      <c r="P239" s="262"/>
      <c r="Q239" s="262"/>
      <c r="R239" s="262"/>
      <c r="S239" s="262"/>
      <c r="T239" s="262"/>
      <c r="U239" s="262"/>
      <c r="V239" s="262"/>
      <c r="W239" s="262"/>
      <c r="X239" s="262"/>
      <c r="Y239" s="262"/>
      <c r="Z239" s="262"/>
    </row>
    <row r="240" spans="1:26" ht="15.75" customHeight="1">
      <c r="A240" s="265"/>
      <c r="B240" s="262"/>
      <c r="C240" s="266"/>
      <c r="D240" s="266"/>
      <c r="E240" s="266"/>
      <c r="F240" s="266"/>
      <c r="G240" s="262"/>
      <c r="H240" s="262"/>
      <c r="I240" s="262"/>
      <c r="J240" s="262"/>
      <c r="K240" s="262"/>
      <c r="L240" s="262"/>
      <c r="M240" s="262"/>
      <c r="N240" s="262"/>
      <c r="O240" s="262"/>
      <c r="P240" s="262"/>
      <c r="Q240" s="262"/>
      <c r="R240" s="262"/>
      <c r="S240" s="262"/>
      <c r="T240" s="262"/>
      <c r="U240" s="262"/>
      <c r="V240" s="262"/>
      <c r="W240" s="262"/>
      <c r="X240" s="262"/>
      <c r="Y240" s="262"/>
      <c r="Z240" s="262"/>
    </row>
    <row r="241" spans="1:26" ht="15.75" customHeight="1">
      <c r="A241" s="265"/>
      <c r="B241" s="262"/>
      <c r="C241" s="266"/>
      <c r="D241" s="266"/>
      <c r="E241" s="266"/>
      <c r="F241" s="266"/>
      <c r="G241" s="262"/>
      <c r="H241" s="262"/>
      <c r="I241" s="262"/>
      <c r="J241" s="262"/>
      <c r="K241" s="262"/>
      <c r="L241" s="262"/>
      <c r="M241" s="262"/>
      <c r="N241" s="262"/>
      <c r="O241" s="262"/>
      <c r="P241" s="262"/>
      <c r="Q241" s="262"/>
      <c r="R241" s="262"/>
      <c r="S241" s="262"/>
      <c r="T241" s="262"/>
      <c r="U241" s="262"/>
      <c r="V241" s="262"/>
      <c r="W241" s="262"/>
      <c r="X241" s="262"/>
      <c r="Y241" s="262"/>
      <c r="Z241" s="262"/>
    </row>
    <row r="242" spans="1:26" ht="15.75" customHeight="1">
      <c r="A242" s="265"/>
      <c r="B242" s="262"/>
      <c r="C242" s="266"/>
      <c r="D242" s="266"/>
      <c r="E242" s="266"/>
      <c r="F242" s="266"/>
      <c r="G242" s="262"/>
      <c r="H242" s="262"/>
      <c r="I242" s="262"/>
      <c r="J242" s="262"/>
      <c r="K242" s="262"/>
      <c r="L242" s="262"/>
      <c r="M242" s="262"/>
      <c r="N242" s="262"/>
      <c r="O242" s="262"/>
      <c r="P242" s="262"/>
      <c r="Q242" s="262"/>
      <c r="R242" s="262"/>
      <c r="S242" s="262"/>
      <c r="T242" s="262"/>
      <c r="U242" s="262"/>
      <c r="V242" s="262"/>
      <c r="W242" s="262"/>
      <c r="X242" s="262"/>
      <c r="Y242" s="262"/>
      <c r="Z242" s="262"/>
    </row>
    <row r="243" spans="1:26" ht="15.75" customHeight="1">
      <c r="A243" s="265"/>
      <c r="B243" s="262"/>
      <c r="C243" s="266"/>
      <c r="D243" s="266"/>
      <c r="E243" s="266"/>
      <c r="F243" s="266"/>
      <c r="G243" s="262"/>
      <c r="H243" s="262"/>
      <c r="I243" s="262"/>
      <c r="J243" s="262"/>
      <c r="K243" s="262"/>
      <c r="L243" s="262"/>
      <c r="M243" s="262"/>
      <c r="N243" s="262"/>
      <c r="O243" s="262"/>
      <c r="P243" s="262"/>
      <c r="Q243" s="262"/>
      <c r="R243" s="262"/>
      <c r="S243" s="262"/>
      <c r="T243" s="262"/>
      <c r="U243" s="262"/>
      <c r="V243" s="262"/>
      <c r="W243" s="262"/>
      <c r="X243" s="262"/>
      <c r="Y243" s="262"/>
      <c r="Z243" s="262"/>
    </row>
    <row r="244" spans="1:26" ht="15.75" customHeight="1"/>
    <row r="245" spans="1:26" ht="15.75" customHeight="1"/>
    <row r="246" spans="1:26" ht="15.75" customHeight="1"/>
    <row r="247" spans="1:26" ht="15.75" customHeight="1"/>
    <row r="248" spans="1:26" ht="15.75" customHeight="1"/>
    <row r="249" spans="1:26" ht="15.75" customHeight="1"/>
    <row r="250" spans="1:26" ht="15.75" customHeight="1"/>
    <row r="251" spans="1:26" ht="15.75" customHeight="1"/>
    <row r="252" spans="1:26" ht="15.75" customHeight="1"/>
    <row r="253" spans="1:26" ht="15.75" customHeight="1"/>
    <row r="254" spans="1:26" ht="15.75" customHeight="1"/>
    <row r="255" spans="1:26" ht="15.75" customHeight="1"/>
    <row r="256" spans="1:2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B1"/>
    <mergeCell ref="A2:B2"/>
    <mergeCell ref="A3:G3"/>
    <mergeCell ref="A43:B43"/>
  </mergeCells>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P1000"/>
  <sheetViews>
    <sheetView tabSelected="1" workbookViewId="0">
      <selection activeCell="J65" sqref="J65"/>
    </sheetView>
  </sheetViews>
  <sheetFormatPr defaultColWidth="14.42578125" defaultRowHeight="15" customHeight="1"/>
  <cols>
    <col min="1" max="1" width="5.42578125" customWidth="1"/>
    <col min="2" max="2" width="26.28515625" customWidth="1"/>
    <col min="3" max="3" width="30" customWidth="1"/>
    <col min="4" max="4" width="9.7109375" customWidth="1"/>
    <col min="5" max="7" width="6" customWidth="1"/>
    <col min="8" max="8" width="11.42578125" customWidth="1"/>
    <col min="9" max="10" width="18.7109375" customWidth="1"/>
    <col min="11" max="16" width="10" customWidth="1"/>
  </cols>
  <sheetData>
    <row r="1" spans="1:16" ht="14.25" customHeight="1">
      <c r="A1" s="623" t="s">
        <v>0</v>
      </c>
      <c r="B1" s="707"/>
      <c r="C1" s="53"/>
      <c r="D1" s="53"/>
      <c r="E1" s="53">
        <v>2020</v>
      </c>
      <c r="F1" s="53"/>
      <c r="G1" s="53"/>
      <c r="H1" s="53"/>
      <c r="I1" s="135"/>
      <c r="J1" s="135" t="s">
        <v>359</v>
      </c>
    </row>
    <row r="2" spans="1:16" ht="2.25" customHeight="1">
      <c r="A2" s="625" t="s">
        <v>767</v>
      </c>
      <c r="B2" s="707"/>
      <c r="C2" s="53"/>
      <c r="D2" s="53"/>
      <c r="E2" s="53"/>
      <c r="F2" s="53"/>
      <c r="G2" s="53"/>
      <c r="H2" s="53"/>
      <c r="I2" s="2"/>
      <c r="J2" s="2"/>
    </row>
    <row r="3" spans="1:16" ht="15.75" customHeight="1">
      <c r="A3" s="661" t="s">
        <v>361</v>
      </c>
      <c r="B3" s="707"/>
      <c r="C3" s="707"/>
      <c r="D3" s="707"/>
      <c r="E3" s="707"/>
      <c r="F3" s="707"/>
      <c r="G3" s="707"/>
      <c r="H3" s="707"/>
      <c r="I3" s="707"/>
      <c r="J3" s="707"/>
    </row>
    <row r="4" spans="1:16" ht="13.5" customHeight="1">
      <c r="A4" s="4"/>
      <c r="B4" s="4"/>
      <c r="C4" s="5"/>
      <c r="D4" s="5"/>
      <c r="E4" s="5"/>
      <c r="F4" s="5"/>
      <c r="G4" s="5"/>
      <c r="H4" s="5"/>
      <c r="I4" s="136"/>
      <c r="J4" s="136"/>
    </row>
    <row r="5" spans="1:16" ht="17.25" customHeight="1">
      <c r="A5" s="137" t="s">
        <v>5</v>
      </c>
      <c r="B5" s="55" t="s">
        <v>363</v>
      </c>
      <c r="C5" s="55" t="s">
        <v>768</v>
      </c>
      <c r="D5" s="55" t="s">
        <v>769</v>
      </c>
      <c r="E5" s="55" t="s">
        <v>770</v>
      </c>
      <c r="F5" s="705" t="s">
        <v>771</v>
      </c>
      <c r="G5" s="760"/>
      <c r="H5" s="55" t="s">
        <v>327</v>
      </c>
      <c r="I5" s="176"/>
      <c r="J5" s="8" t="s">
        <v>13</v>
      </c>
    </row>
    <row r="6" spans="1:16" ht="23.25" customHeight="1">
      <c r="A6" s="139" t="s">
        <v>14</v>
      </c>
      <c r="B6" s="140" t="s">
        <v>15</v>
      </c>
      <c r="C6" s="267"/>
      <c r="D6" s="140"/>
      <c r="E6" s="140"/>
      <c r="F6" s="140" t="s">
        <v>772</v>
      </c>
      <c r="G6" s="140" t="s">
        <v>773</v>
      </c>
      <c r="H6" s="140" t="s">
        <v>16</v>
      </c>
      <c r="I6" s="268"/>
      <c r="J6" s="141" t="s">
        <v>109</v>
      </c>
    </row>
    <row r="7" spans="1:16" ht="15.75" customHeight="1">
      <c r="A7" s="761">
        <v>1</v>
      </c>
      <c r="B7" s="148" t="s">
        <v>145</v>
      </c>
      <c r="C7" s="269" t="s">
        <v>333</v>
      </c>
      <c r="D7" s="761">
        <v>1974</v>
      </c>
      <c r="E7" s="761">
        <f t="shared" ref="E7:E57" si="0">$E$1-D7</f>
        <v>46</v>
      </c>
      <c r="F7" s="761" t="s">
        <v>774</v>
      </c>
      <c r="G7" s="761"/>
      <c r="H7" s="761" t="s">
        <v>337</v>
      </c>
      <c r="I7" s="148"/>
      <c r="J7" s="148" t="s">
        <v>378</v>
      </c>
      <c r="K7" s="24"/>
      <c r="L7" s="24"/>
      <c r="M7" s="24"/>
      <c r="N7" s="24"/>
      <c r="O7" s="24"/>
      <c r="P7" s="24"/>
    </row>
    <row r="8" spans="1:16" ht="15.75" customHeight="1">
      <c r="A8" s="761">
        <v>2</v>
      </c>
      <c r="B8" s="148" t="s">
        <v>120</v>
      </c>
      <c r="C8" s="269" t="s">
        <v>333</v>
      </c>
      <c r="D8" s="761">
        <v>1972</v>
      </c>
      <c r="E8" s="761">
        <f t="shared" si="0"/>
        <v>48</v>
      </c>
      <c r="F8" s="761"/>
      <c r="G8" s="761" t="s">
        <v>774</v>
      </c>
      <c r="H8" s="761" t="s">
        <v>337</v>
      </c>
      <c r="I8" s="149"/>
      <c r="J8" s="149"/>
      <c r="K8" s="24"/>
      <c r="L8" s="24"/>
      <c r="M8" s="24"/>
      <c r="N8" s="24"/>
      <c r="O8" s="24"/>
      <c r="P8" s="24"/>
    </row>
    <row r="9" spans="1:16" ht="15.75" customHeight="1">
      <c r="A9" s="761">
        <v>3</v>
      </c>
      <c r="B9" s="148" t="s">
        <v>133</v>
      </c>
      <c r="C9" s="269" t="s">
        <v>333</v>
      </c>
      <c r="D9" s="761">
        <v>1975</v>
      </c>
      <c r="E9" s="761">
        <f t="shared" si="0"/>
        <v>45</v>
      </c>
      <c r="F9" s="761"/>
      <c r="G9" s="761" t="s">
        <v>774</v>
      </c>
      <c r="H9" s="761" t="s">
        <v>335</v>
      </c>
      <c r="I9" s="149"/>
      <c r="J9" s="149"/>
      <c r="K9" s="24"/>
      <c r="L9" s="24"/>
      <c r="M9" s="24"/>
      <c r="N9" s="24"/>
      <c r="O9" s="24"/>
      <c r="P9" s="24"/>
    </row>
    <row r="10" spans="1:16" ht="15.75" customHeight="1">
      <c r="A10" s="761">
        <v>4</v>
      </c>
      <c r="B10" s="148" t="s">
        <v>124</v>
      </c>
      <c r="C10" s="269" t="s">
        <v>333</v>
      </c>
      <c r="D10" s="761">
        <v>1980</v>
      </c>
      <c r="E10" s="761">
        <f t="shared" si="0"/>
        <v>40</v>
      </c>
      <c r="F10" s="761"/>
      <c r="G10" s="761" t="s">
        <v>774</v>
      </c>
      <c r="H10" s="761" t="s">
        <v>335</v>
      </c>
      <c r="I10" s="149"/>
      <c r="J10" s="149"/>
      <c r="K10" s="24"/>
      <c r="L10" s="24"/>
      <c r="M10" s="24"/>
      <c r="N10" s="24"/>
      <c r="O10" s="24"/>
      <c r="P10" s="24"/>
    </row>
    <row r="11" spans="1:16" ht="15.75" customHeight="1">
      <c r="A11" s="761">
        <v>5</v>
      </c>
      <c r="B11" s="148" t="s">
        <v>138</v>
      </c>
      <c r="C11" s="269" t="s">
        <v>333</v>
      </c>
      <c r="D11" s="761">
        <v>1979</v>
      </c>
      <c r="E11" s="761">
        <f t="shared" si="0"/>
        <v>41</v>
      </c>
      <c r="F11" s="761" t="s">
        <v>774</v>
      </c>
      <c r="G11" s="761"/>
      <c r="H11" s="761" t="s">
        <v>337</v>
      </c>
      <c r="I11" s="148"/>
      <c r="J11" s="148" t="s">
        <v>380</v>
      </c>
      <c r="K11" s="24"/>
      <c r="L11" s="24"/>
      <c r="M11" s="24"/>
      <c r="N11" s="24"/>
      <c r="O11" s="24"/>
      <c r="P11" s="24"/>
    </row>
    <row r="12" spans="1:16" ht="15.75" customHeight="1">
      <c r="A12" s="761">
        <v>6</v>
      </c>
      <c r="B12" s="148" t="s">
        <v>121</v>
      </c>
      <c r="C12" s="269" t="s">
        <v>333</v>
      </c>
      <c r="D12" s="761">
        <v>1990</v>
      </c>
      <c r="E12" s="761">
        <f t="shared" si="0"/>
        <v>30</v>
      </c>
      <c r="F12" s="761" t="s">
        <v>774</v>
      </c>
      <c r="G12" s="761"/>
      <c r="H12" s="761" t="s">
        <v>335</v>
      </c>
      <c r="I12" s="149"/>
      <c r="J12" s="149"/>
      <c r="K12" s="24"/>
      <c r="L12" s="24"/>
      <c r="M12" s="24"/>
      <c r="N12" s="24"/>
      <c r="O12" s="24"/>
      <c r="P12" s="24"/>
    </row>
    <row r="13" spans="1:16" ht="15.75" customHeight="1">
      <c r="A13" s="761">
        <v>7</v>
      </c>
      <c r="B13" s="148" t="s">
        <v>127</v>
      </c>
      <c r="C13" s="269" t="s">
        <v>333</v>
      </c>
      <c r="D13" s="761">
        <v>1990</v>
      </c>
      <c r="E13" s="761">
        <f t="shared" si="0"/>
        <v>30</v>
      </c>
      <c r="F13" s="761" t="s">
        <v>774</v>
      </c>
      <c r="G13" s="761"/>
      <c r="H13" s="761" t="s">
        <v>335</v>
      </c>
      <c r="I13" s="149"/>
      <c r="J13" s="149"/>
      <c r="K13" s="24"/>
      <c r="L13" s="24"/>
      <c r="M13" s="24"/>
      <c r="N13" s="24"/>
      <c r="O13" s="24"/>
      <c r="P13" s="24"/>
    </row>
    <row r="14" spans="1:16" ht="15.75" customHeight="1">
      <c r="A14" s="761">
        <v>8</v>
      </c>
      <c r="B14" s="148" t="s">
        <v>382</v>
      </c>
      <c r="C14" s="269" t="s">
        <v>333</v>
      </c>
      <c r="D14" s="153">
        <v>1984</v>
      </c>
      <c r="E14" s="761">
        <f t="shared" si="0"/>
        <v>36</v>
      </c>
      <c r="F14" s="153"/>
      <c r="G14" s="153" t="s">
        <v>774</v>
      </c>
      <c r="H14" s="153"/>
      <c r="I14" s="52"/>
      <c r="J14" s="52"/>
      <c r="K14" s="24"/>
      <c r="L14" s="24"/>
      <c r="M14" s="24"/>
      <c r="N14" s="24"/>
      <c r="O14" s="24"/>
      <c r="P14" s="24"/>
    </row>
    <row r="15" spans="1:16" ht="15.75" customHeight="1">
      <c r="A15" s="761">
        <v>9</v>
      </c>
      <c r="B15" s="148" t="s">
        <v>154</v>
      </c>
      <c r="C15" s="269" t="s">
        <v>339</v>
      </c>
      <c r="D15" s="761">
        <v>1981</v>
      </c>
      <c r="E15" s="761">
        <f t="shared" si="0"/>
        <v>39</v>
      </c>
      <c r="F15" s="761"/>
      <c r="G15" s="761" t="s">
        <v>774</v>
      </c>
      <c r="H15" s="761" t="s">
        <v>337</v>
      </c>
      <c r="I15" s="148"/>
      <c r="J15" s="148" t="s">
        <v>385</v>
      </c>
      <c r="K15" s="24"/>
      <c r="L15" s="24"/>
      <c r="M15" s="24"/>
      <c r="N15" s="24"/>
      <c r="O15" s="24"/>
      <c r="P15" s="24"/>
    </row>
    <row r="16" spans="1:16" ht="15.75" customHeight="1">
      <c r="A16" s="761">
        <v>10</v>
      </c>
      <c r="B16" s="148" t="s">
        <v>128</v>
      </c>
      <c r="C16" s="269" t="s">
        <v>339</v>
      </c>
      <c r="D16" s="761">
        <v>1980</v>
      </c>
      <c r="E16" s="761">
        <f t="shared" si="0"/>
        <v>40</v>
      </c>
      <c r="F16" s="761"/>
      <c r="G16" s="761" t="s">
        <v>774</v>
      </c>
      <c r="H16" s="761" t="s">
        <v>335</v>
      </c>
      <c r="I16" s="148"/>
      <c r="J16" s="148" t="s">
        <v>386</v>
      </c>
      <c r="K16" s="24"/>
      <c r="L16" s="24"/>
      <c r="M16" s="24"/>
      <c r="N16" s="24"/>
      <c r="O16" s="24"/>
      <c r="P16" s="24"/>
    </row>
    <row r="17" spans="1:16" ht="15.75" customHeight="1">
      <c r="A17" s="761">
        <v>11</v>
      </c>
      <c r="B17" s="148" t="s">
        <v>179</v>
      </c>
      <c r="C17" s="269" t="s">
        <v>339</v>
      </c>
      <c r="D17" s="761">
        <v>1964</v>
      </c>
      <c r="E17" s="761">
        <f t="shared" si="0"/>
        <v>56</v>
      </c>
      <c r="F17" s="761"/>
      <c r="G17" s="761" t="s">
        <v>774</v>
      </c>
      <c r="H17" s="761" t="s">
        <v>337</v>
      </c>
      <c r="I17" s="149"/>
      <c r="J17" s="149"/>
      <c r="K17" s="24"/>
      <c r="L17" s="24"/>
      <c r="M17" s="24"/>
      <c r="N17" s="24"/>
      <c r="O17" s="24"/>
      <c r="P17" s="24"/>
    </row>
    <row r="18" spans="1:16" ht="15.75" customHeight="1">
      <c r="A18" s="761">
        <v>12</v>
      </c>
      <c r="B18" s="148" t="s">
        <v>180</v>
      </c>
      <c r="C18" s="269" t="s">
        <v>339</v>
      </c>
      <c r="D18" s="761">
        <v>1978</v>
      </c>
      <c r="E18" s="761">
        <f t="shared" si="0"/>
        <v>42</v>
      </c>
      <c r="F18" s="761"/>
      <c r="G18" s="761" t="s">
        <v>774</v>
      </c>
      <c r="H18" s="761" t="s">
        <v>335</v>
      </c>
      <c r="I18" s="149"/>
      <c r="J18" s="149"/>
      <c r="K18" s="24"/>
      <c r="L18" s="24"/>
      <c r="M18" s="24"/>
      <c r="N18" s="24"/>
      <c r="O18" s="24"/>
      <c r="P18" s="24"/>
    </row>
    <row r="19" spans="1:16" ht="15.75" customHeight="1">
      <c r="A19" s="761">
        <v>13</v>
      </c>
      <c r="B19" s="148" t="s">
        <v>181</v>
      </c>
      <c r="C19" s="269" t="s">
        <v>339</v>
      </c>
      <c r="D19" s="761">
        <v>1975</v>
      </c>
      <c r="E19" s="761">
        <f t="shared" si="0"/>
        <v>45</v>
      </c>
      <c r="F19" s="761"/>
      <c r="G19" s="761" t="s">
        <v>774</v>
      </c>
      <c r="H19" s="761" t="s">
        <v>335</v>
      </c>
      <c r="I19" s="149"/>
      <c r="J19" s="149"/>
      <c r="K19" s="24"/>
      <c r="L19" s="24"/>
      <c r="M19" s="24"/>
      <c r="N19" s="24"/>
      <c r="O19" s="24"/>
      <c r="P19" s="24"/>
    </row>
    <row r="20" spans="1:16" ht="15.75" customHeight="1">
      <c r="A20" s="761">
        <v>14</v>
      </c>
      <c r="B20" s="148" t="s">
        <v>182</v>
      </c>
      <c r="C20" s="269" t="s">
        <v>339</v>
      </c>
      <c r="D20" s="761">
        <v>1974</v>
      </c>
      <c r="E20" s="761">
        <f t="shared" si="0"/>
        <v>46</v>
      </c>
      <c r="F20" s="761"/>
      <c r="G20" s="761" t="s">
        <v>774</v>
      </c>
      <c r="H20" s="761" t="s">
        <v>335</v>
      </c>
      <c r="I20" s="148"/>
      <c r="J20" s="148" t="s">
        <v>388</v>
      </c>
      <c r="K20" s="24"/>
      <c r="L20" s="24"/>
      <c r="M20" s="24"/>
      <c r="N20" s="24"/>
      <c r="O20" s="24"/>
      <c r="P20" s="24"/>
    </row>
    <row r="21" spans="1:16" ht="15.75" customHeight="1">
      <c r="A21" s="761">
        <v>15</v>
      </c>
      <c r="B21" s="148" t="s">
        <v>183</v>
      </c>
      <c r="C21" s="269" t="s">
        <v>339</v>
      </c>
      <c r="D21" s="761">
        <v>1983</v>
      </c>
      <c r="E21" s="761">
        <f t="shared" si="0"/>
        <v>37</v>
      </c>
      <c r="F21" s="761"/>
      <c r="G21" s="761" t="s">
        <v>774</v>
      </c>
      <c r="H21" s="761" t="s">
        <v>335</v>
      </c>
      <c r="I21" s="148"/>
      <c r="J21" s="148" t="s">
        <v>390</v>
      </c>
      <c r="K21" s="24"/>
      <c r="L21" s="24"/>
      <c r="M21" s="24"/>
      <c r="N21" s="24"/>
      <c r="O21" s="24"/>
      <c r="P21" s="24"/>
    </row>
    <row r="22" spans="1:16" ht="15.75" customHeight="1">
      <c r="A22" s="761">
        <v>16</v>
      </c>
      <c r="B22" s="148" t="s">
        <v>184</v>
      </c>
      <c r="C22" s="269" t="s">
        <v>339</v>
      </c>
      <c r="D22" s="761">
        <v>1968</v>
      </c>
      <c r="E22" s="761">
        <f t="shared" si="0"/>
        <v>52</v>
      </c>
      <c r="F22" s="761" t="s">
        <v>774</v>
      </c>
      <c r="G22" s="761"/>
      <c r="H22" s="761" t="s">
        <v>335</v>
      </c>
      <c r="I22" s="149"/>
      <c r="J22" s="149"/>
      <c r="K22" s="24"/>
      <c r="L22" s="24"/>
      <c r="M22" s="24"/>
      <c r="N22" s="24"/>
      <c r="O22" s="24"/>
      <c r="P22" s="24"/>
    </row>
    <row r="23" spans="1:16" ht="15.75" customHeight="1">
      <c r="A23" s="761">
        <v>17</v>
      </c>
      <c r="B23" s="148" t="s">
        <v>185</v>
      </c>
      <c r="C23" s="269" t="s">
        <v>339</v>
      </c>
      <c r="D23" s="761">
        <v>1975</v>
      </c>
      <c r="E23" s="761">
        <f t="shared" si="0"/>
        <v>45</v>
      </c>
      <c r="F23" s="761"/>
      <c r="G23" s="761" t="s">
        <v>774</v>
      </c>
      <c r="H23" s="761" t="s">
        <v>335</v>
      </c>
      <c r="I23" s="149"/>
      <c r="J23" s="149"/>
      <c r="K23" s="24"/>
      <c r="L23" s="24"/>
      <c r="M23" s="24"/>
      <c r="N23" s="24"/>
      <c r="O23" s="24"/>
      <c r="P23" s="24"/>
    </row>
    <row r="24" spans="1:16" ht="15.75" customHeight="1">
      <c r="A24" s="761">
        <v>18</v>
      </c>
      <c r="B24" s="148" t="s">
        <v>186</v>
      </c>
      <c r="C24" s="269" t="s">
        <v>339</v>
      </c>
      <c r="D24" s="761">
        <v>1977</v>
      </c>
      <c r="E24" s="761">
        <f t="shared" si="0"/>
        <v>43</v>
      </c>
      <c r="F24" s="761"/>
      <c r="G24" s="761" t="s">
        <v>774</v>
      </c>
      <c r="H24" s="761" t="s">
        <v>335</v>
      </c>
      <c r="I24" s="149"/>
      <c r="J24" s="149"/>
      <c r="K24" s="24"/>
      <c r="L24" s="24"/>
      <c r="M24" s="24"/>
      <c r="N24" s="24"/>
      <c r="O24" s="24"/>
      <c r="P24" s="24"/>
    </row>
    <row r="25" spans="1:16" ht="15.75" customHeight="1">
      <c r="A25" s="761">
        <v>19</v>
      </c>
      <c r="B25" s="148" t="s">
        <v>187</v>
      </c>
      <c r="C25" s="269" t="s">
        <v>339</v>
      </c>
      <c r="D25" s="761">
        <v>1978</v>
      </c>
      <c r="E25" s="761">
        <f t="shared" si="0"/>
        <v>42</v>
      </c>
      <c r="F25" s="761"/>
      <c r="G25" s="761" t="s">
        <v>774</v>
      </c>
      <c r="H25" s="761" t="s">
        <v>335</v>
      </c>
      <c r="I25" s="149"/>
      <c r="J25" s="149"/>
      <c r="K25" s="24"/>
      <c r="L25" s="24"/>
      <c r="M25" s="24"/>
      <c r="N25" s="24"/>
      <c r="O25" s="24"/>
      <c r="P25" s="24"/>
    </row>
    <row r="26" spans="1:16" ht="15.75" customHeight="1">
      <c r="A26" s="761">
        <v>20</v>
      </c>
      <c r="B26" s="148" t="s">
        <v>188</v>
      </c>
      <c r="C26" s="269" t="s">
        <v>339</v>
      </c>
      <c r="D26" s="761">
        <v>1975</v>
      </c>
      <c r="E26" s="761">
        <f t="shared" si="0"/>
        <v>45</v>
      </c>
      <c r="F26" s="761" t="s">
        <v>774</v>
      </c>
      <c r="G26" s="761"/>
      <c r="H26" s="761" t="s">
        <v>335</v>
      </c>
      <c r="I26" s="148"/>
      <c r="J26" s="148" t="s">
        <v>392</v>
      </c>
      <c r="K26" s="24"/>
      <c r="L26" s="24"/>
      <c r="M26" s="24"/>
      <c r="N26" s="24"/>
      <c r="O26" s="24"/>
      <c r="P26" s="24"/>
    </row>
    <row r="27" spans="1:16" ht="15.75" customHeight="1">
      <c r="A27" s="761">
        <v>21</v>
      </c>
      <c r="B27" s="148" t="s">
        <v>189</v>
      </c>
      <c r="C27" s="269" t="s">
        <v>339</v>
      </c>
      <c r="D27" s="761">
        <v>1979</v>
      </c>
      <c r="E27" s="761">
        <f t="shared" si="0"/>
        <v>41</v>
      </c>
      <c r="F27" s="761"/>
      <c r="G27" s="761" t="s">
        <v>774</v>
      </c>
      <c r="H27" s="761" t="s">
        <v>335</v>
      </c>
      <c r="I27" s="149"/>
      <c r="J27" s="149"/>
      <c r="K27" s="24"/>
      <c r="L27" s="24"/>
      <c r="M27" s="24"/>
      <c r="N27" s="24"/>
      <c r="O27" s="24"/>
      <c r="P27" s="24"/>
    </row>
    <row r="28" spans="1:16" ht="15.75" customHeight="1">
      <c r="A28" s="761">
        <v>22</v>
      </c>
      <c r="B28" s="148" t="s">
        <v>190</v>
      </c>
      <c r="C28" s="269" t="s">
        <v>339</v>
      </c>
      <c r="D28" s="761">
        <v>1975</v>
      </c>
      <c r="E28" s="761">
        <f t="shared" si="0"/>
        <v>45</v>
      </c>
      <c r="F28" s="761" t="s">
        <v>774</v>
      </c>
      <c r="G28" s="761"/>
      <c r="H28" s="761" t="s">
        <v>335</v>
      </c>
      <c r="I28" s="149"/>
      <c r="J28" s="149" t="s">
        <v>393</v>
      </c>
      <c r="K28" s="24"/>
      <c r="L28" s="24"/>
      <c r="M28" s="24"/>
      <c r="N28" s="24"/>
      <c r="O28" s="24"/>
      <c r="P28" s="24"/>
    </row>
    <row r="29" spans="1:16" ht="15.75" customHeight="1">
      <c r="A29" s="761">
        <v>23</v>
      </c>
      <c r="B29" s="148" t="s">
        <v>191</v>
      </c>
      <c r="C29" s="269" t="s">
        <v>339</v>
      </c>
      <c r="D29" s="761">
        <v>1974</v>
      </c>
      <c r="E29" s="761">
        <f t="shared" si="0"/>
        <v>46</v>
      </c>
      <c r="F29" s="761" t="s">
        <v>774</v>
      </c>
      <c r="G29" s="761"/>
      <c r="H29" s="761" t="s">
        <v>335</v>
      </c>
      <c r="I29" s="149"/>
      <c r="J29" s="149"/>
      <c r="K29" s="24"/>
      <c r="L29" s="24"/>
      <c r="M29" s="24"/>
      <c r="N29" s="24"/>
      <c r="O29" s="24"/>
      <c r="P29" s="24"/>
    </row>
    <row r="30" spans="1:16" ht="15.75" customHeight="1">
      <c r="A30" s="761">
        <v>24</v>
      </c>
      <c r="B30" s="148" t="s">
        <v>192</v>
      </c>
      <c r="C30" s="269" t="s">
        <v>339</v>
      </c>
      <c r="D30" s="761">
        <v>1973</v>
      </c>
      <c r="E30" s="761">
        <f t="shared" si="0"/>
        <v>47</v>
      </c>
      <c r="F30" s="761" t="s">
        <v>774</v>
      </c>
      <c r="G30" s="761"/>
      <c r="H30" s="761" t="s">
        <v>337</v>
      </c>
      <c r="I30" s="148"/>
      <c r="J30" s="148"/>
      <c r="K30" s="24"/>
      <c r="L30" s="24"/>
      <c r="M30" s="24"/>
      <c r="N30" s="24"/>
      <c r="O30" s="24"/>
      <c r="P30" s="24"/>
    </row>
    <row r="31" spans="1:16" ht="15.75" customHeight="1">
      <c r="A31" s="761">
        <v>25</v>
      </c>
      <c r="B31" s="148" t="s">
        <v>217</v>
      </c>
      <c r="C31" s="269" t="s">
        <v>775</v>
      </c>
      <c r="D31" s="761">
        <v>1979</v>
      </c>
      <c r="E31" s="761">
        <f t="shared" si="0"/>
        <v>41</v>
      </c>
      <c r="F31" s="761"/>
      <c r="G31" s="761" t="s">
        <v>774</v>
      </c>
      <c r="H31" s="761" t="s">
        <v>337</v>
      </c>
      <c r="I31" s="148"/>
      <c r="J31" s="148" t="s">
        <v>395</v>
      </c>
      <c r="K31" s="24"/>
      <c r="L31" s="24"/>
      <c r="M31" s="24"/>
      <c r="N31" s="24"/>
      <c r="O31" s="24"/>
      <c r="P31" s="24"/>
    </row>
    <row r="32" spans="1:16" ht="15.75" customHeight="1">
      <c r="A32" s="761">
        <v>26</v>
      </c>
      <c r="B32" s="148" t="s">
        <v>209</v>
      </c>
      <c r="C32" s="269" t="s">
        <v>775</v>
      </c>
      <c r="D32" s="761">
        <v>1990</v>
      </c>
      <c r="E32" s="761">
        <f t="shared" si="0"/>
        <v>30</v>
      </c>
      <c r="F32" s="761"/>
      <c r="G32" s="761" t="s">
        <v>774</v>
      </c>
      <c r="H32" s="761" t="s">
        <v>335</v>
      </c>
      <c r="I32" s="149"/>
      <c r="J32" s="149"/>
      <c r="K32" s="24"/>
      <c r="L32" s="24"/>
      <c r="M32" s="24"/>
      <c r="N32" s="24"/>
      <c r="O32" s="24"/>
      <c r="P32" s="24"/>
    </row>
    <row r="33" spans="1:16" ht="15.75" customHeight="1">
      <c r="A33" s="761">
        <v>27</v>
      </c>
      <c r="B33" s="148" t="s">
        <v>222</v>
      </c>
      <c r="C33" s="269" t="s">
        <v>775</v>
      </c>
      <c r="D33" s="761">
        <v>1971</v>
      </c>
      <c r="E33" s="761">
        <f t="shared" si="0"/>
        <v>49</v>
      </c>
      <c r="F33" s="761"/>
      <c r="G33" s="761" t="s">
        <v>774</v>
      </c>
      <c r="H33" s="761" t="s">
        <v>337</v>
      </c>
      <c r="I33" s="148"/>
      <c r="J33" s="148" t="s">
        <v>396</v>
      </c>
      <c r="K33" s="24"/>
      <c r="L33" s="24"/>
      <c r="M33" s="24"/>
      <c r="N33" s="24"/>
      <c r="O33" s="24"/>
      <c r="P33" s="24"/>
    </row>
    <row r="34" spans="1:16" ht="13.5" customHeight="1">
      <c r="A34" s="761">
        <v>28</v>
      </c>
      <c r="B34" s="148" t="s">
        <v>212</v>
      </c>
      <c r="C34" s="269" t="s">
        <v>775</v>
      </c>
      <c r="D34" s="761">
        <v>1958</v>
      </c>
      <c r="E34" s="761">
        <f t="shared" si="0"/>
        <v>62</v>
      </c>
      <c r="F34" s="761" t="s">
        <v>774</v>
      </c>
      <c r="G34" s="761"/>
      <c r="H34" s="761" t="s">
        <v>397</v>
      </c>
      <c r="I34" s="149"/>
      <c r="J34" s="149"/>
    </row>
    <row r="35" spans="1:16" ht="12.75" customHeight="1">
      <c r="A35" s="761">
        <v>29</v>
      </c>
      <c r="B35" s="148" t="s">
        <v>211</v>
      </c>
      <c r="C35" s="269" t="s">
        <v>775</v>
      </c>
      <c r="D35" s="761">
        <v>1957</v>
      </c>
      <c r="E35" s="761">
        <f t="shared" si="0"/>
        <v>63</v>
      </c>
      <c r="F35" s="761" t="s">
        <v>774</v>
      </c>
      <c r="G35" s="761"/>
      <c r="H35" s="761" t="s">
        <v>337</v>
      </c>
      <c r="I35" s="149"/>
      <c r="J35" s="149"/>
    </row>
    <row r="36" spans="1:16" ht="15.75" customHeight="1">
      <c r="A36" s="761">
        <v>30</v>
      </c>
      <c r="B36" s="148" t="s">
        <v>139</v>
      </c>
      <c r="C36" s="269" t="s">
        <v>775</v>
      </c>
      <c r="D36" s="761">
        <v>1980</v>
      </c>
      <c r="E36" s="761">
        <f t="shared" si="0"/>
        <v>40</v>
      </c>
      <c r="F36" s="761"/>
      <c r="G36" s="761" t="s">
        <v>774</v>
      </c>
      <c r="H36" s="761" t="s">
        <v>335</v>
      </c>
      <c r="I36" s="149"/>
      <c r="J36" s="149"/>
    </row>
    <row r="37" spans="1:16" ht="12.75" customHeight="1">
      <c r="A37" s="761">
        <v>31</v>
      </c>
      <c r="B37" s="150" t="s">
        <v>214</v>
      </c>
      <c r="C37" s="269" t="s">
        <v>775</v>
      </c>
      <c r="D37" s="761">
        <v>1994</v>
      </c>
      <c r="E37" s="761">
        <f t="shared" si="0"/>
        <v>26</v>
      </c>
      <c r="F37" s="761"/>
      <c r="G37" s="761" t="s">
        <v>774</v>
      </c>
      <c r="H37" s="761" t="s">
        <v>335</v>
      </c>
      <c r="I37" s="148"/>
      <c r="J37" s="148" t="s">
        <v>398</v>
      </c>
    </row>
    <row r="38" spans="1:16" ht="12.75" customHeight="1">
      <c r="A38" s="761">
        <v>32</v>
      </c>
      <c r="B38" s="148" t="s">
        <v>219</v>
      </c>
      <c r="C38" s="269" t="s">
        <v>775</v>
      </c>
      <c r="D38" s="761">
        <v>1995</v>
      </c>
      <c r="E38" s="761">
        <f t="shared" si="0"/>
        <v>25</v>
      </c>
      <c r="F38" s="761"/>
      <c r="G38" s="761" t="s">
        <v>774</v>
      </c>
      <c r="H38" s="761" t="s">
        <v>335</v>
      </c>
      <c r="I38" s="148"/>
      <c r="J38" s="148" t="s">
        <v>399</v>
      </c>
    </row>
    <row r="39" spans="1:16" ht="12.75" customHeight="1">
      <c r="A39" s="761">
        <v>33</v>
      </c>
      <c r="B39" s="148" t="s">
        <v>246</v>
      </c>
      <c r="C39" s="269" t="s">
        <v>505</v>
      </c>
      <c r="D39" s="761">
        <v>1980</v>
      </c>
      <c r="E39" s="761">
        <f t="shared" si="0"/>
        <v>40</v>
      </c>
      <c r="F39" s="761"/>
      <c r="G39" s="761" t="s">
        <v>774</v>
      </c>
      <c r="H39" s="761" t="s">
        <v>397</v>
      </c>
      <c r="I39" s="148"/>
      <c r="J39" s="148" t="s">
        <v>400</v>
      </c>
    </row>
    <row r="40" spans="1:16" ht="12.75" customHeight="1">
      <c r="A40" s="761">
        <v>34</v>
      </c>
      <c r="B40" s="148" t="s">
        <v>247</v>
      </c>
      <c r="C40" s="269" t="s">
        <v>505</v>
      </c>
      <c r="D40" s="761">
        <v>1980</v>
      </c>
      <c r="E40" s="761">
        <f t="shared" si="0"/>
        <v>40</v>
      </c>
      <c r="F40" s="761"/>
      <c r="G40" s="761" t="s">
        <v>774</v>
      </c>
      <c r="H40" s="761" t="s">
        <v>335</v>
      </c>
      <c r="I40" s="149"/>
      <c r="J40" s="149"/>
    </row>
    <row r="41" spans="1:16" ht="12.75" customHeight="1">
      <c r="A41" s="761">
        <v>35</v>
      </c>
      <c r="B41" s="148" t="s">
        <v>242</v>
      </c>
      <c r="C41" s="269" t="s">
        <v>505</v>
      </c>
      <c r="D41" s="761">
        <v>1987</v>
      </c>
      <c r="E41" s="761">
        <f t="shared" si="0"/>
        <v>33</v>
      </c>
      <c r="F41" s="761"/>
      <c r="G41" s="761" t="s">
        <v>774</v>
      </c>
      <c r="H41" s="761" t="s">
        <v>335</v>
      </c>
      <c r="I41" s="149"/>
      <c r="J41" s="149"/>
    </row>
    <row r="42" spans="1:16" ht="12.75" customHeight="1">
      <c r="A42" s="761">
        <v>36</v>
      </c>
      <c r="B42" s="151" t="s">
        <v>401</v>
      </c>
      <c r="C42" s="269" t="s">
        <v>505</v>
      </c>
      <c r="D42" s="152">
        <v>1996</v>
      </c>
      <c r="E42" s="761">
        <f t="shared" si="0"/>
        <v>24</v>
      </c>
      <c r="F42" s="152"/>
      <c r="G42" s="152" t="s">
        <v>774</v>
      </c>
      <c r="H42" s="152" t="s">
        <v>776</v>
      </c>
      <c r="I42" s="152"/>
      <c r="J42" s="152"/>
    </row>
    <row r="43" spans="1:16" ht="12.75" customHeight="1">
      <c r="A43" s="761">
        <v>37</v>
      </c>
      <c r="B43" s="148" t="s">
        <v>255</v>
      </c>
      <c r="C43" s="269" t="s">
        <v>505</v>
      </c>
      <c r="D43" s="761">
        <v>1988</v>
      </c>
      <c r="E43" s="761">
        <f t="shared" si="0"/>
        <v>32</v>
      </c>
      <c r="F43" s="761"/>
      <c r="G43" s="761" t="s">
        <v>774</v>
      </c>
      <c r="H43" s="761" t="s">
        <v>335</v>
      </c>
      <c r="I43" s="148"/>
      <c r="J43" s="148" t="s">
        <v>383</v>
      </c>
    </row>
    <row r="44" spans="1:16" ht="12.75" customHeight="1">
      <c r="A44" s="761">
        <v>38</v>
      </c>
      <c r="B44" s="148" t="s">
        <v>256</v>
      </c>
      <c r="C44" s="269" t="s">
        <v>505</v>
      </c>
      <c r="D44" s="761">
        <v>1974</v>
      </c>
      <c r="E44" s="761">
        <f t="shared" si="0"/>
        <v>46</v>
      </c>
      <c r="F44" s="761"/>
      <c r="G44" s="761" t="s">
        <v>774</v>
      </c>
      <c r="H44" s="761" t="s">
        <v>337</v>
      </c>
      <c r="I44" s="148"/>
      <c r="J44" s="148" t="s">
        <v>403</v>
      </c>
    </row>
    <row r="45" spans="1:16" ht="12.75" customHeight="1">
      <c r="A45" s="761">
        <v>39</v>
      </c>
      <c r="B45" s="51" t="s">
        <v>280</v>
      </c>
      <c r="C45" s="269" t="s">
        <v>777</v>
      </c>
      <c r="D45" s="153">
        <v>1974</v>
      </c>
      <c r="E45" s="761">
        <f t="shared" si="0"/>
        <v>46</v>
      </c>
      <c r="F45" s="153" t="s">
        <v>774</v>
      </c>
      <c r="G45" s="153"/>
      <c r="H45" s="153" t="s">
        <v>335</v>
      </c>
      <c r="I45" s="52"/>
      <c r="J45" s="52" t="s">
        <v>400</v>
      </c>
      <c r="K45" s="50"/>
      <c r="L45" s="50"/>
      <c r="M45" s="50"/>
      <c r="N45" s="50"/>
      <c r="O45" s="50"/>
      <c r="P45" s="50"/>
    </row>
    <row r="46" spans="1:16" ht="12.75" customHeight="1">
      <c r="A46" s="761">
        <v>40</v>
      </c>
      <c r="B46" s="51" t="s">
        <v>279</v>
      </c>
      <c r="C46" s="269" t="s">
        <v>777</v>
      </c>
      <c r="D46" s="153">
        <v>1972</v>
      </c>
      <c r="E46" s="761">
        <f t="shared" si="0"/>
        <v>48</v>
      </c>
      <c r="F46" s="153"/>
      <c r="G46" s="153" t="s">
        <v>774</v>
      </c>
      <c r="H46" s="153" t="s">
        <v>337</v>
      </c>
      <c r="I46" s="52"/>
      <c r="J46" s="52" t="s">
        <v>405</v>
      </c>
      <c r="K46" s="50"/>
      <c r="L46" s="50"/>
      <c r="M46" s="50"/>
      <c r="N46" s="50"/>
      <c r="O46" s="50"/>
      <c r="P46" s="50"/>
    </row>
    <row r="47" spans="1:16" ht="12.75" customHeight="1">
      <c r="A47" s="761">
        <v>41</v>
      </c>
      <c r="B47" s="51" t="s">
        <v>268</v>
      </c>
      <c r="C47" s="269" t="s">
        <v>777</v>
      </c>
      <c r="D47" s="153">
        <v>1970</v>
      </c>
      <c r="E47" s="761">
        <f t="shared" si="0"/>
        <v>50</v>
      </c>
      <c r="F47" s="153"/>
      <c r="G47" s="153" t="s">
        <v>774</v>
      </c>
      <c r="H47" s="153" t="s">
        <v>337</v>
      </c>
      <c r="I47" s="52"/>
      <c r="J47" s="52" t="s">
        <v>406</v>
      </c>
      <c r="K47" s="50"/>
      <c r="L47" s="50"/>
      <c r="M47" s="50"/>
      <c r="N47" s="50"/>
      <c r="O47" s="50"/>
      <c r="P47" s="50"/>
    </row>
    <row r="48" spans="1:16" ht="12.75" customHeight="1">
      <c r="A48" s="761">
        <v>42</v>
      </c>
      <c r="B48" s="51" t="s">
        <v>269</v>
      </c>
      <c r="C48" s="269" t="s">
        <v>777</v>
      </c>
      <c r="D48" s="153">
        <v>1970</v>
      </c>
      <c r="E48" s="761">
        <f t="shared" si="0"/>
        <v>50</v>
      </c>
      <c r="F48" s="153"/>
      <c r="G48" s="153" t="s">
        <v>774</v>
      </c>
      <c r="H48" s="153" t="s">
        <v>337</v>
      </c>
      <c r="I48" s="52"/>
      <c r="J48" s="52"/>
      <c r="K48" s="50"/>
      <c r="L48" s="50"/>
      <c r="M48" s="50"/>
      <c r="N48" s="50"/>
      <c r="O48" s="50"/>
      <c r="P48" s="50"/>
    </row>
    <row r="49" spans="1:16" ht="12.75" customHeight="1">
      <c r="A49" s="761">
        <v>43</v>
      </c>
      <c r="B49" s="51" t="s">
        <v>281</v>
      </c>
      <c r="C49" s="269" t="s">
        <v>777</v>
      </c>
      <c r="D49" s="153">
        <v>1971</v>
      </c>
      <c r="E49" s="761">
        <f t="shared" si="0"/>
        <v>49</v>
      </c>
      <c r="F49" s="153"/>
      <c r="G49" s="153" t="s">
        <v>774</v>
      </c>
      <c r="H49" s="153" t="s">
        <v>337</v>
      </c>
      <c r="I49" s="52"/>
      <c r="J49" s="52"/>
      <c r="K49" s="50"/>
      <c r="L49" s="50"/>
      <c r="M49" s="50"/>
      <c r="N49" s="50"/>
      <c r="O49" s="50"/>
      <c r="P49" s="50"/>
    </row>
    <row r="50" spans="1:16" ht="12.75" customHeight="1">
      <c r="A50" s="761">
        <v>44</v>
      </c>
      <c r="B50" s="51" t="s">
        <v>282</v>
      </c>
      <c r="C50" s="269" t="s">
        <v>777</v>
      </c>
      <c r="D50" s="153">
        <v>1977</v>
      </c>
      <c r="E50" s="761">
        <f t="shared" si="0"/>
        <v>43</v>
      </c>
      <c r="F50" s="153"/>
      <c r="G50" s="153" t="s">
        <v>774</v>
      </c>
      <c r="H50" s="153" t="s">
        <v>335</v>
      </c>
      <c r="I50" s="52"/>
      <c r="J50" s="52"/>
      <c r="K50" s="50"/>
      <c r="L50" s="50"/>
      <c r="M50" s="50"/>
      <c r="N50" s="50"/>
      <c r="O50" s="50"/>
      <c r="P50" s="50"/>
    </row>
    <row r="51" spans="1:16" ht="12.75" customHeight="1">
      <c r="A51" s="761">
        <v>45</v>
      </c>
      <c r="B51" s="51" t="s">
        <v>272</v>
      </c>
      <c r="C51" s="269" t="s">
        <v>777</v>
      </c>
      <c r="D51" s="153">
        <v>1988</v>
      </c>
      <c r="E51" s="761">
        <f t="shared" si="0"/>
        <v>32</v>
      </c>
      <c r="F51" s="153"/>
      <c r="G51" s="153" t="s">
        <v>774</v>
      </c>
      <c r="H51" s="153" t="s">
        <v>335</v>
      </c>
      <c r="I51" s="52"/>
      <c r="J51" s="52" t="s">
        <v>393</v>
      </c>
      <c r="K51" s="50"/>
      <c r="L51" s="50"/>
      <c r="M51" s="50"/>
      <c r="N51" s="50"/>
      <c r="O51" s="50"/>
      <c r="P51" s="50"/>
    </row>
    <row r="52" spans="1:16" ht="12.75" customHeight="1">
      <c r="A52" s="761">
        <v>46</v>
      </c>
      <c r="B52" s="51" t="s">
        <v>265</v>
      </c>
      <c r="C52" s="269" t="s">
        <v>777</v>
      </c>
      <c r="D52" s="153">
        <v>1990</v>
      </c>
      <c r="E52" s="761">
        <f t="shared" si="0"/>
        <v>30</v>
      </c>
      <c r="F52" s="153"/>
      <c r="G52" s="153" t="s">
        <v>774</v>
      </c>
      <c r="H52" s="153" t="s">
        <v>335</v>
      </c>
      <c r="I52" s="52"/>
      <c r="J52" s="52"/>
      <c r="K52" s="50"/>
      <c r="L52" s="50"/>
      <c r="M52" s="50"/>
      <c r="N52" s="50"/>
      <c r="O52" s="50"/>
      <c r="P52" s="50"/>
    </row>
    <row r="53" spans="1:16" ht="12.75" customHeight="1">
      <c r="A53" s="761">
        <v>47</v>
      </c>
      <c r="B53" s="51" t="s">
        <v>273</v>
      </c>
      <c r="C53" s="269" t="s">
        <v>777</v>
      </c>
      <c r="D53" s="153">
        <v>1995</v>
      </c>
      <c r="E53" s="761">
        <f t="shared" si="0"/>
        <v>25</v>
      </c>
      <c r="F53" s="153"/>
      <c r="G53" s="153" t="s">
        <v>774</v>
      </c>
      <c r="H53" s="153" t="s">
        <v>335</v>
      </c>
      <c r="I53" s="52"/>
      <c r="J53" s="52" t="s">
        <v>407</v>
      </c>
      <c r="K53" s="50"/>
      <c r="L53" s="50"/>
      <c r="M53" s="50"/>
      <c r="N53" s="50"/>
      <c r="O53" s="50"/>
      <c r="P53" s="50"/>
    </row>
    <row r="54" spans="1:16" ht="12.75" customHeight="1">
      <c r="A54" s="761">
        <v>48</v>
      </c>
      <c r="B54" s="51" t="s">
        <v>778</v>
      </c>
      <c r="C54" s="269" t="s">
        <v>775</v>
      </c>
      <c r="D54" s="283">
        <v>1975</v>
      </c>
      <c r="E54" s="284">
        <f t="shared" si="0"/>
        <v>45</v>
      </c>
      <c r="F54" s="285"/>
      <c r="G54" s="285" t="s">
        <v>774</v>
      </c>
      <c r="H54" s="283" t="s">
        <v>779</v>
      </c>
      <c r="I54" s="282"/>
      <c r="J54" s="282"/>
      <c r="K54" s="50"/>
      <c r="L54" s="50"/>
      <c r="M54" s="50"/>
      <c r="N54" s="50"/>
      <c r="O54" s="50"/>
      <c r="P54" s="50"/>
    </row>
    <row r="55" spans="1:16" ht="12.75" customHeight="1">
      <c r="A55" s="761">
        <v>49</v>
      </c>
      <c r="B55" s="51" t="s">
        <v>780</v>
      </c>
      <c r="C55" s="269" t="s">
        <v>775</v>
      </c>
      <c r="D55" s="283">
        <v>1985</v>
      </c>
      <c r="E55" s="284">
        <f t="shared" si="0"/>
        <v>35</v>
      </c>
      <c r="F55" s="285"/>
      <c r="G55" s="285" t="s">
        <v>774</v>
      </c>
      <c r="H55" s="283" t="s">
        <v>779</v>
      </c>
      <c r="I55" s="282"/>
      <c r="J55" s="282"/>
      <c r="K55" s="50"/>
      <c r="L55" s="50"/>
      <c r="M55" s="50"/>
      <c r="N55" s="50"/>
      <c r="O55" s="50"/>
      <c r="P55" s="50"/>
    </row>
    <row r="56" spans="1:16" ht="12.75" customHeight="1">
      <c r="A56" s="761">
        <v>50</v>
      </c>
      <c r="B56" s="51" t="s">
        <v>781</v>
      </c>
      <c r="C56" s="269" t="s">
        <v>775</v>
      </c>
      <c r="D56" s="283">
        <v>1986</v>
      </c>
      <c r="E56" s="284">
        <f t="shared" si="0"/>
        <v>34</v>
      </c>
      <c r="F56" s="285" t="s">
        <v>774</v>
      </c>
      <c r="G56" s="285"/>
      <c r="H56" s="283" t="s">
        <v>779</v>
      </c>
      <c r="I56" s="282"/>
      <c r="J56" s="282"/>
      <c r="K56" s="50"/>
      <c r="L56" s="50"/>
      <c r="M56" s="50"/>
      <c r="N56" s="50"/>
      <c r="O56" s="50"/>
      <c r="P56" s="50"/>
    </row>
    <row r="57" spans="1:16" ht="12.75" customHeight="1">
      <c r="A57" s="761">
        <v>51</v>
      </c>
      <c r="B57" s="51" t="s">
        <v>782</v>
      </c>
      <c r="C57" s="269" t="s">
        <v>775</v>
      </c>
      <c r="D57" s="283">
        <v>1991</v>
      </c>
      <c r="E57" s="284">
        <f t="shared" si="0"/>
        <v>29</v>
      </c>
      <c r="F57" s="285"/>
      <c r="G57" s="285" t="s">
        <v>774</v>
      </c>
      <c r="H57" s="283" t="s">
        <v>779</v>
      </c>
      <c r="I57" s="282"/>
      <c r="J57" s="282"/>
      <c r="K57" s="50"/>
      <c r="L57" s="50"/>
      <c r="M57" s="50"/>
      <c r="N57" s="50"/>
      <c r="O57" s="50"/>
      <c r="P57" s="50"/>
    </row>
    <row r="58" spans="1:16" ht="12.75" customHeight="1">
      <c r="A58" s="706" t="s">
        <v>408</v>
      </c>
      <c r="B58" s="759"/>
      <c r="C58" s="269"/>
      <c r="D58" s="285"/>
      <c r="E58" s="285"/>
      <c r="F58" s="285">
        <v>13</v>
      </c>
      <c r="G58" s="285">
        <f>51-13</f>
        <v>38</v>
      </c>
      <c r="H58" s="285"/>
      <c r="I58" s="282"/>
      <c r="J58" s="282"/>
      <c r="K58" s="50"/>
      <c r="L58" s="50"/>
      <c r="M58" s="50"/>
      <c r="N58" s="50"/>
      <c r="O58" s="50"/>
      <c r="P58" s="50"/>
    </row>
    <row r="59" spans="1:16" ht="12.75" customHeight="1">
      <c r="A59" s="50"/>
      <c r="B59" s="50"/>
      <c r="C59" s="50"/>
      <c r="D59" s="50"/>
      <c r="E59" s="50"/>
      <c r="F59" s="50"/>
      <c r="G59" s="50"/>
      <c r="H59" s="154"/>
      <c r="I59" s="270"/>
      <c r="J59" s="270"/>
      <c r="K59" s="50"/>
      <c r="L59" s="50"/>
      <c r="M59" s="50"/>
      <c r="N59" s="50"/>
      <c r="O59" s="50"/>
      <c r="P59" s="50"/>
    </row>
    <row r="60" spans="1:16" ht="12.75" customHeight="1">
      <c r="A60" s="50"/>
      <c r="B60" s="50"/>
      <c r="C60" s="50"/>
      <c r="D60" s="50"/>
      <c r="E60" s="50"/>
      <c r="F60" s="50"/>
      <c r="G60" s="50"/>
      <c r="H60" s="50"/>
      <c r="I60" s="155"/>
      <c r="J60" s="155"/>
      <c r="K60" s="50"/>
      <c r="L60" s="50"/>
      <c r="M60" s="50"/>
      <c r="N60" s="50"/>
      <c r="O60" s="50"/>
      <c r="P60" s="50"/>
    </row>
    <row r="61" spans="1:16" ht="12.75" customHeight="1">
      <c r="A61" s="50"/>
      <c r="B61" s="50"/>
      <c r="C61" s="50"/>
      <c r="D61" s="50"/>
      <c r="E61" s="50"/>
      <c r="F61" s="50"/>
      <c r="G61" s="50"/>
      <c r="H61" s="50"/>
      <c r="I61" s="155"/>
      <c r="J61" s="155"/>
      <c r="K61" s="50"/>
      <c r="L61" s="50"/>
      <c r="M61" s="50"/>
      <c r="N61" s="50"/>
      <c r="O61" s="50"/>
      <c r="P61" s="50"/>
    </row>
    <row r="62" spans="1:16" ht="12.75" customHeight="1">
      <c r="A62" s="50"/>
      <c r="B62" s="50"/>
      <c r="C62" s="50"/>
      <c r="D62" s="50"/>
      <c r="E62" s="50"/>
      <c r="F62" s="50"/>
      <c r="G62" s="50"/>
      <c r="H62" s="50"/>
      <c r="I62" s="50"/>
      <c r="J62" s="50"/>
      <c r="K62" s="50"/>
      <c r="L62" s="50"/>
      <c r="M62" s="50"/>
      <c r="N62" s="50"/>
      <c r="O62" s="50"/>
      <c r="P62" s="50"/>
    </row>
    <row r="63" spans="1:16" ht="12.75" customHeight="1">
      <c r="A63" s="50"/>
      <c r="B63" s="50"/>
      <c r="C63" s="50"/>
      <c r="D63" s="50"/>
      <c r="E63" s="50"/>
      <c r="F63" s="50"/>
      <c r="G63" s="50"/>
      <c r="H63" s="50"/>
      <c r="I63" s="50"/>
      <c r="J63" s="50"/>
      <c r="K63" s="50"/>
      <c r="L63" s="50"/>
      <c r="M63" s="50"/>
      <c r="N63" s="50"/>
      <c r="O63" s="50"/>
      <c r="P63" s="50"/>
    </row>
    <row r="64" spans="1:16" ht="12.75" customHeight="1">
      <c r="A64" s="50"/>
      <c r="B64" s="50"/>
      <c r="C64" s="50"/>
      <c r="D64" s="50"/>
      <c r="E64" s="50"/>
      <c r="F64" s="50"/>
      <c r="G64" s="50"/>
      <c r="H64" s="50"/>
      <c r="I64" s="50"/>
      <c r="J64" s="50"/>
      <c r="K64" s="50"/>
      <c r="L64" s="50"/>
      <c r="M64" s="50"/>
      <c r="N64" s="50"/>
      <c r="O64" s="50"/>
      <c r="P64" s="50"/>
    </row>
    <row r="65" spans="1:16" ht="12.75" customHeight="1">
      <c r="A65" s="50"/>
      <c r="B65" s="50"/>
      <c r="C65" s="50"/>
      <c r="D65" s="50"/>
      <c r="E65" s="50"/>
      <c r="F65" s="50"/>
      <c r="G65" s="50"/>
      <c r="H65" s="50"/>
      <c r="I65" s="155"/>
      <c r="J65" s="155"/>
      <c r="K65" s="50"/>
      <c r="L65" s="50"/>
      <c r="M65" s="50"/>
      <c r="N65" s="50"/>
      <c r="O65" s="50"/>
      <c r="P65" s="50"/>
    </row>
    <row r="66" spans="1:16" ht="12.75" customHeight="1">
      <c r="A66" s="13"/>
      <c r="B66" s="49"/>
      <c r="C66" s="50"/>
      <c r="D66" s="50"/>
      <c r="E66" s="50"/>
      <c r="F66" s="50"/>
      <c r="G66" s="50"/>
      <c r="H66" s="50"/>
    </row>
    <row r="67" spans="1:16" ht="12.75" customHeight="1">
      <c r="A67" s="13"/>
      <c r="B67" s="49"/>
      <c r="C67" s="62"/>
      <c r="D67" s="62"/>
      <c r="E67" s="62"/>
      <c r="F67" s="62"/>
      <c r="G67" s="62"/>
      <c r="H67" s="62"/>
    </row>
    <row r="68" spans="1:16" ht="12.75" customHeight="1">
      <c r="A68" s="13"/>
      <c r="B68" s="49"/>
      <c r="C68" s="62"/>
      <c r="D68" s="62"/>
      <c r="E68" s="62"/>
      <c r="F68" s="62"/>
      <c r="G68" s="62"/>
      <c r="H68" s="62"/>
    </row>
    <row r="69" spans="1:16" ht="12.75" customHeight="1">
      <c r="A69" s="13"/>
      <c r="B69" s="49"/>
      <c r="C69" s="62"/>
      <c r="D69" s="62"/>
      <c r="E69" s="62"/>
      <c r="F69" s="62"/>
      <c r="G69" s="62"/>
      <c r="H69" s="62"/>
    </row>
    <row r="70" spans="1:16" ht="12.75" customHeight="1">
      <c r="A70" s="13"/>
      <c r="B70" s="49"/>
      <c r="C70" s="62"/>
      <c r="D70" s="62"/>
      <c r="E70" s="62"/>
      <c r="F70" s="62"/>
      <c r="G70" s="62"/>
      <c r="H70" s="62"/>
    </row>
    <row r="71" spans="1:16" ht="12.75" customHeight="1">
      <c r="A71" s="13"/>
      <c r="B71" s="49"/>
      <c r="C71" s="62"/>
      <c r="D71" s="62"/>
      <c r="E71" s="62"/>
      <c r="F71" s="62"/>
      <c r="G71" s="62"/>
      <c r="H71" s="62"/>
    </row>
    <row r="72" spans="1:16" ht="12.75" customHeight="1">
      <c r="A72" s="13"/>
      <c r="B72" s="49"/>
      <c r="C72" s="62"/>
      <c r="D72" s="62"/>
      <c r="E72" s="62"/>
      <c r="F72" s="62"/>
      <c r="G72" s="62"/>
      <c r="H72" s="62"/>
    </row>
    <row r="73" spans="1:16" ht="12.75" customHeight="1">
      <c r="A73" s="13"/>
      <c r="B73" s="49"/>
      <c r="C73" s="62"/>
      <c r="D73" s="62"/>
      <c r="E73" s="62"/>
      <c r="F73" s="62"/>
      <c r="G73" s="62"/>
      <c r="H73" s="62"/>
    </row>
    <row r="74" spans="1:16" ht="12.75" customHeight="1">
      <c r="A74" s="13"/>
      <c r="B74" s="49"/>
      <c r="C74" s="62"/>
      <c r="D74" s="62"/>
      <c r="E74" s="62"/>
      <c r="F74" s="62"/>
      <c r="G74" s="62"/>
      <c r="H74" s="62"/>
    </row>
    <row r="75" spans="1:16" ht="12.75" customHeight="1">
      <c r="A75" s="13"/>
      <c r="B75" s="49"/>
      <c r="C75" s="62"/>
      <c r="D75" s="62"/>
      <c r="E75" s="62"/>
      <c r="F75" s="62"/>
      <c r="G75" s="62"/>
      <c r="H75" s="62"/>
    </row>
    <row r="76" spans="1:16" ht="12.75" customHeight="1">
      <c r="A76" s="13"/>
      <c r="B76" s="49"/>
      <c r="C76" s="62"/>
      <c r="D76" s="62"/>
      <c r="E76" s="62"/>
      <c r="F76" s="62"/>
      <c r="G76" s="62"/>
      <c r="H76" s="62"/>
    </row>
    <row r="77" spans="1:16" ht="12.75" customHeight="1">
      <c r="A77" s="13"/>
      <c r="B77" s="49"/>
      <c r="C77" s="62"/>
      <c r="D77" s="62"/>
      <c r="E77" s="62"/>
      <c r="F77" s="62"/>
      <c r="G77" s="62"/>
      <c r="H77" s="62"/>
    </row>
    <row r="78" spans="1:16" ht="12.75" customHeight="1">
      <c r="A78" s="13"/>
      <c r="B78" s="49"/>
      <c r="C78" s="62"/>
      <c r="D78" s="62"/>
      <c r="E78" s="62"/>
      <c r="F78" s="62"/>
      <c r="G78" s="62"/>
      <c r="H78" s="62"/>
    </row>
    <row r="79" spans="1:16" ht="12.75" customHeight="1">
      <c r="A79" s="13"/>
      <c r="B79" s="49"/>
      <c r="C79" s="62"/>
      <c r="D79" s="62"/>
      <c r="E79" s="62"/>
      <c r="F79" s="62"/>
      <c r="G79" s="62"/>
      <c r="H79" s="62"/>
    </row>
    <row r="80" spans="1:16" ht="12.75" customHeight="1">
      <c r="A80" s="13"/>
      <c r="B80" s="49"/>
      <c r="C80" s="62"/>
      <c r="D80" s="62"/>
      <c r="E80" s="62"/>
      <c r="F80" s="62"/>
      <c r="G80" s="62"/>
      <c r="H80" s="62"/>
    </row>
    <row r="81" spans="1:8" ht="12.75" customHeight="1">
      <c r="A81" s="13"/>
      <c r="B81" s="49"/>
      <c r="C81" s="62"/>
      <c r="D81" s="62"/>
      <c r="E81" s="62"/>
      <c r="F81" s="62"/>
      <c r="G81" s="62"/>
      <c r="H81" s="62"/>
    </row>
    <row r="82" spans="1:8" ht="12.75" customHeight="1">
      <c r="A82" s="13"/>
      <c r="B82" s="49"/>
      <c r="C82" s="62"/>
      <c r="D82" s="62"/>
      <c r="E82" s="62"/>
      <c r="F82" s="62"/>
      <c r="G82" s="62"/>
      <c r="H82" s="62"/>
    </row>
    <row r="83" spans="1:8" ht="12.75" customHeight="1">
      <c r="A83" s="13"/>
      <c r="B83" s="49"/>
      <c r="C83" s="62"/>
      <c r="D83" s="62"/>
      <c r="E83" s="62"/>
      <c r="F83" s="62"/>
      <c r="G83" s="62"/>
      <c r="H83" s="62"/>
    </row>
    <row r="84" spans="1:8" ht="12.75" customHeight="1">
      <c r="A84" s="13"/>
      <c r="B84" s="49"/>
      <c r="C84" s="62"/>
      <c r="D84" s="62"/>
      <c r="E84" s="62"/>
      <c r="F84" s="62"/>
      <c r="G84" s="62"/>
      <c r="H84" s="62"/>
    </row>
    <row r="85" spans="1:8" ht="12.75" customHeight="1">
      <c r="A85" s="13"/>
      <c r="B85" s="49"/>
      <c r="C85" s="62"/>
      <c r="D85" s="62"/>
      <c r="E85" s="62"/>
      <c r="F85" s="62"/>
      <c r="G85" s="62"/>
      <c r="H85" s="62"/>
    </row>
    <row r="86" spans="1:8" ht="12.75" customHeight="1">
      <c r="A86" s="13"/>
      <c r="B86" s="49"/>
      <c r="C86" s="62"/>
      <c r="D86" s="62"/>
      <c r="E86" s="62"/>
      <c r="F86" s="62"/>
      <c r="G86" s="62"/>
      <c r="H86" s="62"/>
    </row>
    <row r="87" spans="1:8" ht="12.75" customHeight="1">
      <c r="A87" s="13"/>
      <c r="B87" s="49"/>
      <c r="C87" s="62"/>
      <c r="D87" s="62"/>
      <c r="E87" s="62"/>
      <c r="F87" s="62"/>
      <c r="G87" s="62"/>
      <c r="H87" s="62"/>
    </row>
    <row r="88" spans="1:8" ht="12.75" customHeight="1">
      <c r="A88" s="13"/>
      <c r="B88" s="49"/>
      <c r="C88" s="62"/>
      <c r="D88" s="62"/>
      <c r="E88" s="62"/>
      <c r="F88" s="62"/>
      <c r="G88" s="62"/>
      <c r="H88" s="62"/>
    </row>
    <row r="89" spans="1:8" ht="12.75" customHeight="1">
      <c r="A89" s="13"/>
      <c r="B89" s="49"/>
      <c r="C89" s="62"/>
      <c r="D89" s="62"/>
      <c r="E89" s="62"/>
      <c r="F89" s="62"/>
      <c r="G89" s="62"/>
      <c r="H89" s="62"/>
    </row>
    <row r="90" spans="1:8" ht="12.75" customHeight="1">
      <c r="A90" s="13"/>
      <c r="B90" s="49"/>
      <c r="C90" s="62"/>
      <c r="D90" s="62"/>
      <c r="E90" s="62"/>
      <c r="F90" s="62"/>
      <c r="G90" s="62"/>
      <c r="H90" s="62"/>
    </row>
    <row r="91" spans="1:8" ht="12.75" customHeight="1">
      <c r="A91" s="13"/>
      <c r="B91" s="49"/>
      <c r="C91" s="62"/>
      <c r="D91" s="62"/>
      <c r="E91" s="62"/>
      <c r="F91" s="62"/>
      <c r="G91" s="62"/>
      <c r="H91" s="62"/>
    </row>
    <row r="92" spans="1:8" ht="12.75" customHeight="1">
      <c r="A92" s="13"/>
      <c r="B92" s="49"/>
      <c r="C92" s="62"/>
      <c r="D92" s="62"/>
      <c r="E92" s="62"/>
      <c r="F92" s="62"/>
      <c r="G92" s="62"/>
      <c r="H92" s="62"/>
    </row>
    <row r="93" spans="1:8" ht="12.75" customHeight="1">
      <c r="A93" s="13"/>
      <c r="B93" s="49"/>
      <c r="C93" s="62"/>
      <c r="D93" s="62"/>
      <c r="E93" s="62"/>
      <c r="F93" s="62"/>
      <c r="G93" s="62"/>
      <c r="H93" s="62"/>
    </row>
    <row r="94" spans="1:8" ht="12.75" customHeight="1">
      <c r="A94" s="13"/>
      <c r="B94" s="49"/>
      <c r="C94" s="62"/>
      <c r="D94" s="62"/>
      <c r="E94" s="62"/>
      <c r="F94" s="62"/>
      <c r="G94" s="62"/>
      <c r="H94" s="62"/>
    </row>
    <row r="95" spans="1:8" ht="12.75" customHeight="1">
      <c r="A95" s="13"/>
      <c r="B95" s="49"/>
      <c r="C95" s="62"/>
      <c r="D95" s="62"/>
      <c r="E95" s="62"/>
      <c r="F95" s="62"/>
      <c r="G95" s="62"/>
      <c r="H95" s="62"/>
    </row>
    <row r="96" spans="1:8" ht="12.75" customHeight="1">
      <c r="A96" s="13"/>
      <c r="B96" s="49"/>
      <c r="C96" s="62"/>
      <c r="D96" s="62"/>
      <c r="E96" s="62"/>
      <c r="F96" s="62"/>
      <c r="G96" s="62"/>
      <c r="H96" s="62"/>
    </row>
    <row r="97" spans="1:8" ht="12.75" customHeight="1">
      <c r="A97" s="13"/>
      <c r="B97" s="49"/>
      <c r="C97" s="62"/>
      <c r="D97" s="62"/>
      <c r="E97" s="62"/>
      <c r="F97" s="62"/>
      <c r="G97" s="62"/>
      <c r="H97" s="62"/>
    </row>
    <row r="98" spans="1:8" ht="12.75" customHeight="1">
      <c r="A98" s="13"/>
      <c r="B98" s="49"/>
      <c r="C98" s="62"/>
      <c r="D98" s="62"/>
      <c r="E98" s="62"/>
      <c r="F98" s="62"/>
      <c r="G98" s="62"/>
      <c r="H98" s="62"/>
    </row>
    <row r="99" spans="1:8" ht="12.75" customHeight="1">
      <c r="A99" s="13"/>
      <c r="B99" s="49"/>
      <c r="C99" s="62"/>
      <c r="D99" s="62"/>
      <c r="E99" s="62"/>
      <c r="F99" s="62"/>
      <c r="G99" s="62"/>
      <c r="H99" s="62"/>
    </row>
    <row r="100" spans="1:8" ht="12.75" customHeight="1">
      <c r="A100" s="13"/>
      <c r="B100" s="49"/>
      <c r="C100" s="62"/>
      <c r="D100" s="62"/>
      <c r="E100" s="62"/>
      <c r="F100" s="62"/>
      <c r="G100" s="62"/>
      <c r="H100" s="62"/>
    </row>
    <row r="101" spans="1:8" ht="12.75" customHeight="1">
      <c r="A101" s="13"/>
      <c r="B101" s="49"/>
      <c r="C101" s="62"/>
      <c r="D101" s="62"/>
      <c r="E101" s="62"/>
      <c r="F101" s="62"/>
      <c r="G101" s="62"/>
      <c r="H101" s="62"/>
    </row>
    <row r="102" spans="1:8" ht="12.75" customHeight="1">
      <c r="A102" s="13"/>
      <c r="B102" s="49"/>
      <c r="C102" s="62"/>
      <c r="D102" s="62"/>
      <c r="E102" s="62"/>
      <c r="F102" s="62"/>
      <c r="G102" s="62"/>
      <c r="H102" s="62"/>
    </row>
    <row r="103" spans="1:8" ht="12.75" customHeight="1">
      <c r="A103" s="13"/>
      <c r="B103" s="49"/>
      <c r="C103" s="62"/>
      <c r="D103" s="62"/>
      <c r="E103" s="62"/>
      <c r="F103" s="62"/>
      <c r="G103" s="62"/>
      <c r="H103" s="62"/>
    </row>
    <row r="104" spans="1:8" ht="12.75" customHeight="1">
      <c r="A104" s="13"/>
      <c r="B104" s="49"/>
      <c r="C104" s="62"/>
      <c r="D104" s="62"/>
      <c r="E104" s="62"/>
      <c r="F104" s="62"/>
      <c r="G104" s="62"/>
      <c r="H104" s="62"/>
    </row>
    <row r="105" spans="1:8" ht="12.75" customHeight="1">
      <c r="A105" s="13"/>
      <c r="B105" s="49"/>
      <c r="C105" s="62"/>
      <c r="D105" s="62"/>
      <c r="E105" s="62"/>
      <c r="F105" s="62"/>
      <c r="G105" s="62"/>
      <c r="H105" s="62"/>
    </row>
    <row r="106" spans="1:8" ht="12.75" customHeight="1">
      <c r="A106" s="13"/>
      <c r="B106" s="49"/>
      <c r="C106" s="62"/>
      <c r="D106" s="62"/>
      <c r="E106" s="62"/>
      <c r="F106" s="62"/>
      <c r="G106" s="62"/>
      <c r="H106" s="62"/>
    </row>
    <row r="107" spans="1:8" ht="12.75" customHeight="1">
      <c r="A107" s="13"/>
      <c r="B107" s="49"/>
      <c r="C107" s="62"/>
      <c r="D107" s="62"/>
      <c r="E107" s="62"/>
      <c r="F107" s="62"/>
      <c r="G107" s="62"/>
      <c r="H107" s="62"/>
    </row>
    <row r="108" spans="1:8" ht="12.75" customHeight="1">
      <c r="A108" s="13"/>
      <c r="B108" s="49"/>
      <c r="C108" s="62"/>
      <c r="D108" s="62"/>
      <c r="E108" s="62"/>
      <c r="F108" s="62"/>
      <c r="G108" s="62"/>
      <c r="H108" s="62"/>
    </row>
    <row r="109" spans="1:8" ht="12.75" customHeight="1">
      <c r="A109" s="13"/>
      <c r="B109" s="49"/>
      <c r="C109" s="62"/>
      <c r="D109" s="62"/>
      <c r="E109" s="62"/>
      <c r="F109" s="62"/>
      <c r="G109" s="62"/>
      <c r="H109" s="62"/>
    </row>
    <row r="110" spans="1:8" ht="12.75" customHeight="1">
      <c r="A110" s="13"/>
      <c r="B110" s="49"/>
      <c r="C110" s="62"/>
      <c r="D110" s="62"/>
      <c r="E110" s="62"/>
      <c r="F110" s="62"/>
      <c r="G110" s="62"/>
      <c r="H110" s="62"/>
    </row>
    <row r="111" spans="1:8" ht="12.75" customHeight="1">
      <c r="A111" s="13"/>
      <c r="B111" s="49"/>
      <c r="C111" s="62"/>
      <c r="D111" s="62"/>
      <c r="E111" s="62"/>
      <c r="F111" s="62"/>
      <c r="G111" s="62"/>
      <c r="H111" s="62"/>
    </row>
    <row r="112" spans="1:8" ht="12.75" customHeight="1">
      <c r="A112" s="13"/>
      <c r="B112" s="49"/>
      <c r="C112" s="62"/>
      <c r="D112" s="62"/>
      <c r="E112" s="62"/>
      <c r="F112" s="62"/>
      <c r="G112" s="62"/>
      <c r="H112" s="62"/>
    </row>
    <row r="113" spans="1:8" ht="12.75" customHeight="1">
      <c r="A113" s="13"/>
      <c r="B113" s="49"/>
      <c r="C113" s="62"/>
      <c r="D113" s="62"/>
      <c r="E113" s="62"/>
      <c r="F113" s="62"/>
      <c r="G113" s="62"/>
      <c r="H113" s="62"/>
    </row>
    <row r="114" spans="1:8" ht="12.75" customHeight="1">
      <c r="A114" s="13"/>
      <c r="B114" s="49"/>
      <c r="C114" s="62"/>
      <c r="D114" s="62"/>
      <c r="E114" s="62"/>
      <c r="F114" s="62"/>
      <c r="G114" s="62"/>
      <c r="H114" s="62"/>
    </row>
    <row r="115" spans="1:8" ht="12.75" customHeight="1">
      <c r="A115" s="13"/>
      <c r="B115" s="49"/>
      <c r="C115" s="62"/>
      <c r="D115" s="62"/>
      <c r="E115" s="62"/>
      <c r="F115" s="62"/>
      <c r="G115" s="62"/>
      <c r="H115" s="62"/>
    </row>
    <row r="116" spans="1:8" ht="12.75" customHeight="1">
      <c r="A116" s="13"/>
      <c r="B116" s="49"/>
      <c r="C116" s="62"/>
      <c r="D116" s="62"/>
      <c r="E116" s="62"/>
      <c r="F116" s="62"/>
      <c r="G116" s="62"/>
      <c r="H116" s="62"/>
    </row>
    <row r="117" spans="1:8" ht="12.75" customHeight="1">
      <c r="A117" s="13"/>
      <c r="B117" s="49"/>
      <c r="C117" s="62"/>
      <c r="D117" s="62"/>
      <c r="E117" s="62"/>
      <c r="F117" s="62"/>
      <c r="G117" s="62"/>
      <c r="H117" s="62"/>
    </row>
    <row r="118" spans="1:8" ht="12.75" customHeight="1">
      <c r="A118" s="13"/>
      <c r="B118" s="49"/>
      <c r="C118" s="62"/>
      <c r="D118" s="62"/>
      <c r="E118" s="62"/>
      <c r="F118" s="62"/>
      <c r="G118" s="62"/>
      <c r="H118" s="62"/>
    </row>
    <row r="119" spans="1:8" ht="12.75" customHeight="1">
      <c r="A119" s="13"/>
      <c r="B119" s="49"/>
      <c r="C119" s="62"/>
      <c r="D119" s="62"/>
      <c r="E119" s="62"/>
      <c r="F119" s="62"/>
      <c r="G119" s="62"/>
      <c r="H119" s="62"/>
    </row>
    <row r="120" spans="1:8" ht="12.75" customHeight="1">
      <c r="A120" s="13"/>
      <c r="B120" s="49"/>
      <c r="C120" s="62"/>
      <c r="D120" s="62"/>
      <c r="E120" s="62"/>
      <c r="F120" s="62"/>
      <c r="G120" s="62"/>
      <c r="H120" s="62"/>
    </row>
    <row r="121" spans="1:8" ht="12.75" customHeight="1">
      <c r="A121" s="13"/>
      <c r="B121" s="49"/>
      <c r="C121" s="62"/>
      <c r="D121" s="62"/>
      <c r="E121" s="62"/>
      <c r="F121" s="62"/>
      <c r="G121" s="62"/>
      <c r="H121" s="62"/>
    </row>
    <row r="122" spans="1:8" ht="12.75" customHeight="1">
      <c r="A122" s="13"/>
      <c r="B122" s="49"/>
      <c r="C122" s="62"/>
      <c r="D122" s="62"/>
      <c r="E122" s="62"/>
      <c r="F122" s="62"/>
      <c r="G122" s="62"/>
      <c r="H122" s="62"/>
    </row>
    <row r="123" spans="1:8" ht="12.75" customHeight="1">
      <c r="A123" s="13"/>
      <c r="B123" s="49"/>
      <c r="C123" s="62"/>
      <c r="D123" s="62"/>
      <c r="E123" s="62"/>
      <c r="F123" s="62"/>
      <c r="G123" s="62"/>
      <c r="H123" s="62"/>
    </row>
    <row r="124" spans="1:8" ht="12.75" customHeight="1">
      <c r="A124" s="13"/>
      <c r="B124" s="49"/>
      <c r="C124" s="62"/>
      <c r="D124" s="62"/>
      <c r="E124" s="62"/>
      <c r="F124" s="62"/>
      <c r="G124" s="62"/>
      <c r="H124" s="62"/>
    </row>
    <row r="125" spans="1:8" ht="12.75" customHeight="1">
      <c r="A125" s="13"/>
      <c r="B125" s="49"/>
      <c r="C125" s="62"/>
      <c r="D125" s="62"/>
      <c r="E125" s="62"/>
      <c r="F125" s="62"/>
      <c r="G125" s="62"/>
      <c r="H125" s="62"/>
    </row>
    <row r="126" spans="1:8" ht="12.75" customHeight="1">
      <c r="A126" s="13"/>
      <c r="B126" s="49"/>
      <c r="C126" s="62"/>
      <c r="D126" s="62"/>
      <c r="E126" s="62"/>
      <c r="F126" s="62"/>
      <c r="G126" s="62"/>
      <c r="H126" s="62"/>
    </row>
    <row r="127" spans="1:8" ht="12.75" customHeight="1">
      <c r="A127" s="13"/>
      <c r="B127" s="49"/>
      <c r="C127" s="62"/>
      <c r="D127" s="62"/>
      <c r="E127" s="62"/>
      <c r="F127" s="62"/>
      <c r="G127" s="62"/>
      <c r="H127" s="62"/>
    </row>
    <row r="128" spans="1:8" ht="12.75" customHeight="1">
      <c r="A128" s="13"/>
      <c r="B128" s="49"/>
      <c r="C128" s="62"/>
      <c r="D128" s="62"/>
      <c r="E128" s="62"/>
      <c r="F128" s="62"/>
      <c r="G128" s="62"/>
      <c r="H128" s="62"/>
    </row>
    <row r="129" spans="1:8" ht="12.75" customHeight="1">
      <c r="A129" s="13"/>
      <c r="B129" s="49"/>
      <c r="C129" s="62"/>
      <c r="D129" s="62"/>
      <c r="E129" s="62"/>
      <c r="F129" s="62"/>
      <c r="G129" s="62"/>
      <c r="H129" s="62"/>
    </row>
    <row r="130" spans="1:8" ht="12.75" customHeight="1">
      <c r="A130" s="13"/>
      <c r="B130" s="49"/>
      <c r="C130" s="62"/>
      <c r="D130" s="62"/>
      <c r="E130" s="62"/>
      <c r="F130" s="62"/>
      <c r="G130" s="62"/>
      <c r="H130" s="62"/>
    </row>
    <row r="131" spans="1:8" ht="12.75" customHeight="1">
      <c r="A131" s="13"/>
      <c r="B131" s="49"/>
      <c r="C131" s="62"/>
      <c r="D131" s="62"/>
      <c r="E131" s="62"/>
      <c r="F131" s="62"/>
      <c r="G131" s="62"/>
      <c r="H131" s="62"/>
    </row>
    <row r="132" spans="1:8" ht="12.75" customHeight="1">
      <c r="A132" s="13"/>
      <c r="B132" s="49"/>
      <c r="C132" s="62"/>
      <c r="D132" s="62"/>
      <c r="E132" s="62"/>
      <c r="F132" s="62"/>
      <c r="G132" s="62"/>
      <c r="H132" s="62"/>
    </row>
    <row r="133" spans="1:8" ht="12.75" customHeight="1">
      <c r="A133" s="13"/>
      <c r="B133" s="49"/>
      <c r="C133" s="62"/>
      <c r="D133" s="62"/>
      <c r="E133" s="62"/>
      <c r="F133" s="62"/>
      <c r="G133" s="62"/>
      <c r="H133" s="62"/>
    </row>
    <row r="134" spans="1:8" ht="12.75" customHeight="1">
      <c r="A134" s="13"/>
      <c r="B134" s="49"/>
      <c r="C134" s="62"/>
      <c r="D134" s="62"/>
      <c r="E134" s="62"/>
      <c r="F134" s="62"/>
      <c r="G134" s="62"/>
      <c r="H134" s="62"/>
    </row>
    <row r="135" spans="1:8" ht="12.75" customHeight="1">
      <c r="A135" s="13"/>
      <c r="B135" s="49"/>
      <c r="C135" s="62"/>
      <c r="D135" s="62"/>
      <c r="E135" s="62"/>
      <c r="F135" s="62"/>
      <c r="G135" s="62"/>
      <c r="H135" s="62"/>
    </row>
    <row r="136" spans="1:8" ht="12.75" customHeight="1">
      <c r="A136" s="13"/>
      <c r="B136" s="49"/>
      <c r="C136" s="62"/>
      <c r="D136" s="62"/>
      <c r="E136" s="62"/>
      <c r="F136" s="62"/>
      <c r="G136" s="62"/>
      <c r="H136" s="62"/>
    </row>
    <row r="137" spans="1:8" ht="12.75" customHeight="1">
      <c r="A137" s="13"/>
      <c r="B137" s="49"/>
      <c r="C137" s="62"/>
      <c r="D137" s="62"/>
      <c r="E137" s="62"/>
      <c r="F137" s="62"/>
      <c r="G137" s="62"/>
      <c r="H137" s="62"/>
    </row>
    <row r="138" spans="1:8" ht="12.75" customHeight="1">
      <c r="A138" s="13"/>
      <c r="B138" s="49"/>
      <c r="C138" s="62"/>
      <c r="D138" s="62"/>
      <c r="E138" s="62"/>
      <c r="F138" s="62"/>
      <c r="G138" s="62"/>
      <c r="H138" s="62"/>
    </row>
    <row r="139" spans="1:8" ht="12.75" customHeight="1">
      <c r="A139" s="13"/>
      <c r="B139" s="49"/>
      <c r="C139" s="62"/>
      <c r="D139" s="62"/>
      <c r="E139" s="62"/>
      <c r="F139" s="62"/>
      <c r="G139" s="62"/>
      <c r="H139" s="62"/>
    </row>
    <row r="140" spans="1:8" ht="12.75" customHeight="1">
      <c r="A140" s="13"/>
      <c r="B140" s="49"/>
      <c r="C140" s="62"/>
      <c r="D140" s="62"/>
      <c r="E140" s="62"/>
      <c r="F140" s="62"/>
      <c r="G140" s="62"/>
      <c r="H140" s="62"/>
    </row>
    <row r="141" spans="1:8" ht="12.75" customHeight="1">
      <c r="A141" s="13"/>
      <c r="B141" s="49"/>
      <c r="C141" s="62"/>
      <c r="D141" s="62"/>
      <c r="E141" s="62"/>
      <c r="F141" s="62"/>
      <c r="G141" s="62"/>
      <c r="H141" s="62"/>
    </row>
    <row r="142" spans="1:8" ht="12.75" customHeight="1">
      <c r="A142" s="13"/>
      <c r="B142" s="49"/>
      <c r="C142" s="62"/>
      <c r="D142" s="62"/>
      <c r="E142" s="62"/>
      <c r="F142" s="62"/>
      <c r="G142" s="62"/>
      <c r="H142" s="62"/>
    </row>
    <row r="143" spans="1:8" ht="12.75" customHeight="1">
      <c r="A143" s="13"/>
      <c r="B143" s="49"/>
      <c r="C143" s="62"/>
      <c r="D143" s="62"/>
      <c r="E143" s="62"/>
      <c r="F143" s="62"/>
      <c r="G143" s="62"/>
      <c r="H143" s="62"/>
    </row>
    <row r="144" spans="1:8" ht="12.75" customHeight="1">
      <c r="A144" s="13"/>
      <c r="B144" s="49"/>
      <c r="C144" s="62"/>
      <c r="D144" s="62"/>
      <c r="E144" s="62"/>
      <c r="F144" s="62"/>
      <c r="G144" s="62"/>
      <c r="H144" s="62"/>
    </row>
    <row r="145" spans="1:8" ht="12.75" customHeight="1">
      <c r="A145" s="13"/>
      <c r="B145" s="49"/>
      <c r="C145" s="62"/>
      <c r="D145" s="62"/>
      <c r="E145" s="62"/>
      <c r="F145" s="62"/>
      <c r="G145" s="62"/>
      <c r="H145" s="62"/>
    </row>
    <row r="146" spans="1:8" ht="12.75" customHeight="1">
      <c r="A146" s="13"/>
      <c r="B146" s="49"/>
      <c r="C146" s="62"/>
      <c r="D146" s="62"/>
      <c r="E146" s="62"/>
      <c r="F146" s="62"/>
      <c r="G146" s="62"/>
      <c r="H146" s="62"/>
    </row>
    <row r="147" spans="1:8" ht="12.75" customHeight="1">
      <c r="A147" s="13"/>
      <c r="B147" s="49"/>
      <c r="C147" s="62"/>
      <c r="D147" s="62"/>
      <c r="E147" s="62"/>
      <c r="F147" s="62"/>
      <c r="G147" s="62"/>
      <c r="H147" s="62"/>
    </row>
    <row r="148" spans="1:8" ht="12.75" customHeight="1">
      <c r="A148" s="13"/>
      <c r="B148" s="49"/>
      <c r="C148" s="62"/>
      <c r="D148" s="62"/>
      <c r="E148" s="62"/>
      <c r="F148" s="62"/>
      <c r="G148" s="62"/>
      <c r="H148" s="62"/>
    </row>
    <row r="149" spans="1:8" ht="12.75" customHeight="1">
      <c r="A149" s="13"/>
      <c r="B149" s="49"/>
      <c r="C149" s="62"/>
      <c r="D149" s="62"/>
      <c r="E149" s="62"/>
      <c r="F149" s="62"/>
      <c r="G149" s="62"/>
      <c r="H149" s="62"/>
    </row>
    <row r="150" spans="1:8" ht="12.75" customHeight="1">
      <c r="A150" s="13"/>
      <c r="B150" s="49"/>
      <c r="C150" s="62"/>
      <c r="D150" s="62"/>
      <c r="E150" s="62"/>
      <c r="F150" s="62"/>
      <c r="G150" s="62"/>
      <c r="H150" s="62"/>
    </row>
    <row r="151" spans="1:8" ht="12.75" customHeight="1">
      <c r="A151" s="13"/>
      <c r="B151" s="49"/>
      <c r="C151" s="62"/>
      <c r="D151" s="62"/>
      <c r="E151" s="62"/>
      <c r="F151" s="62"/>
      <c r="G151" s="62"/>
      <c r="H151" s="62"/>
    </row>
    <row r="152" spans="1:8" ht="12.75" customHeight="1">
      <c r="A152" s="13"/>
      <c r="B152" s="49"/>
      <c r="C152" s="62"/>
      <c r="D152" s="62"/>
      <c r="E152" s="62"/>
      <c r="F152" s="62"/>
      <c r="G152" s="62"/>
      <c r="H152" s="62"/>
    </row>
    <row r="153" spans="1:8" ht="12.75" customHeight="1">
      <c r="A153" s="13"/>
      <c r="B153" s="49"/>
      <c r="C153" s="62"/>
      <c r="D153" s="62"/>
      <c r="E153" s="62"/>
      <c r="F153" s="62"/>
      <c r="G153" s="62"/>
      <c r="H153" s="62"/>
    </row>
    <row r="154" spans="1:8" ht="12.75" customHeight="1">
      <c r="A154" s="13"/>
      <c r="B154" s="49"/>
      <c r="C154" s="62"/>
      <c r="D154" s="62"/>
      <c r="E154" s="62"/>
      <c r="F154" s="62"/>
      <c r="G154" s="62"/>
      <c r="H154" s="62"/>
    </row>
    <row r="155" spans="1:8" ht="12.75" customHeight="1">
      <c r="A155" s="13"/>
      <c r="B155" s="49"/>
      <c r="C155" s="62"/>
      <c r="D155" s="62"/>
      <c r="E155" s="62"/>
      <c r="F155" s="62"/>
      <c r="G155" s="62"/>
      <c r="H155" s="62"/>
    </row>
    <row r="156" spans="1:8" ht="12.75" customHeight="1">
      <c r="A156" s="13"/>
      <c r="B156" s="49"/>
      <c r="C156" s="62"/>
      <c r="D156" s="62"/>
      <c r="E156" s="62"/>
      <c r="F156" s="62"/>
      <c r="G156" s="62"/>
      <c r="H156" s="62"/>
    </row>
    <row r="157" spans="1:8" ht="12.75" customHeight="1">
      <c r="A157" s="13"/>
      <c r="B157" s="49"/>
      <c r="C157" s="62"/>
      <c r="D157" s="62"/>
      <c r="E157" s="62"/>
      <c r="F157" s="62"/>
      <c r="G157" s="62"/>
      <c r="H157" s="62"/>
    </row>
    <row r="158" spans="1:8" ht="12.75" customHeight="1">
      <c r="A158" s="13"/>
      <c r="B158" s="49"/>
      <c r="C158" s="62"/>
      <c r="D158" s="62"/>
      <c r="E158" s="62"/>
      <c r="F158" s="62"/>
      <c r="G158" s="62"/>
      <c r="H158" s="62"/>
    </row>
    <row r="159" spans="1:8" ht="12.75" customHeight="1">
      <c r="A159" s="13"/>
      <c r="B159" s="49"/>
      <c r="C159" s="62"/>
      <c r="D159" s="62"/>
      <c r="E159" s="62"/>
      <c r="F159" s="62"/>
      <c r="G159" s="62"/>
      <c r="H159" s="62"/>
    </row>
    <row r="160" spans="1:8" ht="12.75" customHeight="1">
      <c r="A160" s="13"/>
      <c r="B160" s="49"/>
      <c r="C160" s="62"/>
      <c r="D160" s="62"/>
      <c r="E160" s="62"/>
      <c r="F160" s="62"/>
      <c r="G160" s="62"/>
      <c r="H160" s="62"/>
    </row>
    <row r="161" spans="1:8" ht="12.75" customHeight="1">
      <c r="A161" s="13"/>
      <c r="B161" s="49"/>
      <c r="C161" s="62"/>
      <c r="D161" s="62"/>
      <c r="E161" s="62"/>
      <c r="F161" s="62"/>
      <c r="G161" s="62"/>
      <c r="H161" s="62"/>
    </row>
    <row r="162" spans="1:8" ht="12.75" customHeight="1">
      <c r="A162" s="13"/>
      <c r="B162" s="49"/>
      <c r="C162" s="62"/>
      <c r="D162" s="62"/>
      <c r="E162" s="62"/>
      <c r="F162" s="62"/>
      <c r="G162" s="62"/>
      <c r="H162" s="62"/>
    </row>
    <row r="163" spans="1:8" ht="12.75" customHeight="1">
      <c r="A163" s="13"/>
      <c r="B163" s="49"/>
      <c r="C163" s="62"/>
      <c r="D163" s="62"/>
      <c r="E163" s="62"/>
      <c r="F163" s="62"/>
      <c r="G163" s="62"/>
      <c r="H163" s="62"/>
    </row>
    <row r="164" spans="1:8" ht="12.75" customHeight="1">
      <c r="A164" s="13"/>
      <c r="B164" s="49"/>
      <c r="C164" s="62"/>
      <c r="D164" s="62"/>
      <c r="E164" s="62"/>
      <c r="F164" s="62"/>
      <c r="G164" s="62"/>
      <c r="H164" s="62"/>
    </row>
    <row r="165" spans="1:8" ht="12.75" customHeight="1">
      <c r="A165" s="13"/>
      <c r="B165" s="49"/>
      <c r="C165" s="62"/>
      <c r="D165" s="62"/>
      <c r="E165" s="62"/>
      <c r="F165" s="62"/>
      <c r="G165" s="62"/>
      <c r="H165" s="62"/>
    </row>
    <row r="166" spans="1:8" ht="12.75" customHeight="1">
      <c r="A166" s="13"/>
      <c r="B166" s="49"/>
      <c r="C166" s="62"/>
      <c r="D166" s="62"/>
      <c r="E166" s="62"/>
      <c r="F166" s="62"/>
      <c r="G166" s="62"/>
      <c r="H166" s="62"/>
    </row>
    <row r="167" spans="1:8" ht="12.75" customHeight="1">
      <c r="A167" s="13"/>
      <c r="B167" s="49"/>
      <c r="C167" s="62"/>
      <c r="D167" s="62"/>
      <c r="E167" s="62"/>
      <c r="F167" s="62"/>
      <c r="G167" s="62"/>
      <c r="H167" s="62"/>
    </row>
    <row r="168" spans="1:8" ht="12.75" customHeight="1">
      <c r="A168" s="13"/>
      <c r="B168" s="49"/>
      <c r="C168" s="62"/>
      <c r="D168" s="62"/>
      <c r="E168" s="62"/>
      <c r="F168" s="62"/>
      <c r="G168" s="62"/>
      <c r="H168" s="62"/>
    </row>
    <row r="169" spans="1:8" ht="12.75" customHeight="1">
      <c r="A169" s="13"/>
      <c r="B169" s="49"/>
      <c r="C169" s="62"/>
      <c r="D169" s="62"/>
      <c r="E169" s="62"/>
      <c r="F169" s="62"/>
      <c r="G169" s="62"/>
      <c r="H169" s="62"/>
    </row>
    <row r="170" spans="1:8" ht="12.75" customHeight="1">
      <c r="A170" s="13"/>
      <c r="B170" s="49"/>
      <c r="C170" s="62"/>
      <c r="D170" s="62"/>
      <c r="E170" s="62"/>
      <c r="F170" s="62"/>
      <c r="G170" s="62"/>
      <c r="H170" s="62"/>
    </row>
    <row r="171" spans="1:8" ht="12.75" customHeight="1">
      <c r="A171" s="13"/>
      <c r="B171" s="49"/>
      <c r="C171" s="62"/>
      <c r="D171" s="62"/>
      <c r="E171" s="62"/>
      <c r="F171" s="62"/>
      <c r="G171" s="62"/>
      <c r="H171" s="62"/>
    </row>
    <row r="172" spans="1:8" ht="12.75" customHeight="1">
      <c r="A172" s="13"/>
      <c r="B172" s="49"/>
      <c r="C172" s="62"/>
      <c r="D172" s="62"/>
      <c r="E172" s="62"/>
      <c r="F172" s="62"/>
      <c r="G172" s="62"/>
      <c r="H172" s="62"/>
    </row>
    <row r="173" spans="1:8" ht="12.75" customHeight="1">
      <c r="A173" s="13"/>
      <c r="B173" s="49"/>
      <c r="C173" s="62"/>
      <c r="D173" s="62"/>
      <c r="E173" s="62"/>
      <c r="F173" s="62"/>
      <c r="G173" s="62"/>
      <c r="H173" s="62"/>
    </row>
    <row r="174" spans="1:8" ht="12.75" customHeight="1">
      <c r="A174" s="13"/>
      <c r="B174" s="49"/>
      <c r="C174" s="62"/>
      <c r="D174" s="62"/>
      <c r="E174" s="62"/>
      <c r="F174" s="62"/>
      <c r="G174" s="62"/>
      <c r="H174" s="62"/>
    </row>
    <row r="175" spans="1:8" ht="12.75" customHeight="1">
      <c r="A175" s="13"/>
      <c r="B175" s="49"/>
      <c r="C175" s="62"/>
      <c r="D175" s="62"/>
      <c r="E175" s="62"/>
      <c r="F175" s="62"/>
      <c r="G175" s="62"/>
      <c r="H175" s="62"/>
    </row>
    <row r="176" spans="1:8" ht="12.75" customHeight="1">
      <c r="A176" s="13"/>
      <c r="B176" s="49"/>
      <c r="C176" s="62"/>
      <c r="D176" s="62"/>
      <c r="E176" s="62"/>
      <c r="F176" s="62"/>
      <c r="G176" s="62"/>
      <c r="H176" s="62"/>
    </row>
    <row r="177" spans="1:8" ht="12.75" customHeight="1">
      <c r="A177" s="13"/>
      <c r="B177" s="49"/>
      <c r="C177" s="62"/>
      <c r="D177" s="62"/>
      <c r="E177" s="62"/>
      <c r="F177" s="62"/>
      <c r="G177" s="62"/>
      <c r="H177" s="62"/>
    </row>
    <row r="178" spans="1:8" ht="12.75" customHeight="1">
      <c r="A178" s="13"/>
      <c r="B178" s="49"/>
      <c r="C178" s="62"/>
      <c r="D178" s="62"/>
      <c r="E178" s="62"/>
      <c r="F178" s="62"/>
      <c r="G178" s="62"/>
      <c r="H178" s="62"/>
    </row>
    <row r="179" spans="1:8" ht="12.75" customHeight="1">
      <c r="A179" s="13"/>
      <c r="B179" s="49"/>
      <c r="C179" s="62"/>
      <c r="D179" s="62"/>
      <c r="E179" s="62"/>
      <c r="F179" s="62"/>
      <c r="G179" s="62"/>
      <c r="H179" s="62"/>
    </row>
    <row r="180" spans="1:8" ht="12.75" customHeight="1">
      <c r="A180" s="13"/>
      <c r="B180" s="49"/>
      <c r="C180" s="62"/>
      <c r="D180" s="62"/>
      <c r="E180" s="62"/>
      <c r="F180" s="62"/>
      <c r="G180" s="62"/>
      <c r="H180" s="62"/>
    </row>
    <row r="181" spans="1:8" ht="12.75" customHeight="1">
      <c r="A181" s="13"/>
      <c r="B181" s="49"/>
      <c r="C181" s="62"/>
      <c r="D181" s="62"/>
      <c r="E181" s="62"/>
      <c r="F181" s="62"/>
      <c r="G181" s="62"/>
      <c r="H181" s="62"/>
    </row>
    <row r="182" spans="1:8" ht="12.75" customHeight="1">
      <c r="A182" s="13"/>
      <c r="B182" s="49"/>
      <c r="C182" s="62"/>
      <c r="D182" s="62"/>
      <c r="E182" s="62"/>
      <c r="F182" s="62"/>
      <c r="G182" s="62"/>
      <c r="H182" s="62"/>
    </row>
    <row r="183" spans="1:8" ht="12.75" customHeight="1">
      <c r="A183" s="13"/>
      <c r="B183" s="49"/>
      <c r="C183" s="62"/>
      <c r="D183" s="62"/>
      <c r="E183" s="62"/>
      <c r="F183" s="62"/>
      <c r="G183" s="62"/>
      <c r="H183" s="62"/>
    </row>
    <row r="184" spans="1:8" ht="12.75" customHeight="1">
      <c r="A184" s="13"/>
      <c r="B184" s="49"/>
      <c r="C184" s="62"/>
      <c r="D184" s="62"/>
      <c r="E184" s="62"/>
      <c r="F184" s="62"/>
      <c r="G184" s="62"/>
      <c r="H184" s="62"/>
    </row>
    <row r="185" spans="1:8" ht="12.75" customHeight="1">
      <c r="A185" s="13"/>
      <c r="B185" s="49"/>
      <c r="C185" s="62"/>
      <c r="D185" s="62"/>
      <c r="E185" s="62"/>
      <c r="F185" s="62"/>
      <c r="G185" s="62"/>
      <c r="H185" s="62"/>
    </row>
    <row r="186" spans="1:8" ht="12.75" customHeight="1">
      <c r="A186" s="13"/>
      <c r="B186" s="49"/>
      <c r="C186" s="62"/>
      <c r="D186" s="62"/>
      <c r="E186" s="62"/>
      <c r="F186" s="62"/>
      <c r="G186" s="62"/>
      <c r="H186" s="62"/>
    </row>
    <row r="187" spans="1:8" ht="12.75" customHeight="1">
      <c r="A187" s="13"/>
      <c r="B187" s="49"/>
      <c r="C187" s="62"/>
      <c r="D187" s="62"/>
      <c r="E187" s="62"/>
      <c r="F187" s="62"/>
      <c r="G187" s="62"/>
      <c r="H187" s="62"/>
    </row>
    <row r="188" spans="1:8" ht="12.75" customHeight="1">
      <c r="A188" s="13"/>
      <c r="B188" s="49"/>
      <c r="C188" s="62"/>
      <c r="D188" s="62"/>
      <c r="E188" s="62"/>
      <c r="F188" s="62"/>
      <c r="G188" s="62"/>
      <c r="H188" s="62"/>
    </row>
    <row r="189" spans="1:8" ht="12.75" customHeight="1">
      <c r="A189" s="13"/>
      <c r="B189" s="49"/>
      <c r="C189" s="62"/>
      <c r="D189" s="62"/>
      <c r="E189" s="62"/>
      <c r="F189" s="62"/>
      <c r="G189" s="62"/>
      <c r="H189" s="62"/>
    </row>
    <row r="190" spans="1:8" ht="12.75" customHeight="1">
      <c r="A190" s="13"/>
      <c r="B190" s="49"/>
      <c r="C190" s="62"/>
      <c r="D190" s="62"/>
      <c r="E190" s="62"/>
      <c r="F190" s="62"/>
      <c r="G190" s="62"/>
      <c r="H190" s="62"/>
    </row>
    <row r="191" spans="1:8" ht="12.75" customHeight="1">
      <c r="A191" s="13"/>
      <c r="B191" s="49"/>
      <c r="C191" s="62"/>
      <c r="D191" s="62"/>
      <c r="E191" s="62"/>
      <c r="F191" s="62"/>
      <c r="G191" s="62"/>
      <c r="H191" s="62"/>
    </row>
    <row r="192" spans="1:8" ht="12.75" customHeight="1">
      <c r="A192" s="13"/>
      <c r="B192" s="49"/>
      <c r="C192" s="62"/>
      <c r="D192" s="62"/>
      <c r="E192" s="62"/>
      <c r="F192" s="62"/>
      <c r="G192" s="62"/>
      <c r="H192" s="62"/>
    </row>
    <row r="193" spans="1:8" ht="12.75" customHeight="1">
      <c r="A193" s="13"/>
      <c r="B193" s="49"/>
      <c r="C193" s="62"/>
      <c r="D193" s="62"/>
      <c r="E193" s="62"/>
      <c r="F193" s="62"/>
      <c r="G193" s="62"/>
      <c r="H193" s="62"/>
    </row>
    <row r="194" spans="1:8" ht="12.75" customHeight="1">
      <c r="A194" s="13"/>
      <c r="B194" s="49"/>
      <c r="C194" s="62"/>
      <c r="D194" s="62"/>
      <c r="E194" s="62"/>
      <c r="F194" s="62"/>
      <c r="G194" s="62"/>
      <c r="H194" s="62"/>
    </row>
    <row r="195" spans="1:8" ht="12.75" customHeight="1">
      <c r="A195" s="13"/>
      <c r="B195" s="49"/>
      <c r="C195" s="62"/>
      <c r="D195" s="62"/>
      <c r="E195" s="62"/>
      <c r="F195" s="62"/>
      <c r="G195" s="62"/>
      <c r="H195" s="62"/>
    </row>
    <row r="196" spans="1:8" ht="12.75" customHeight="1">
      <c r="A196" s="13"/>
      <c r="B196" s="49"/>
      <c r="C196" s="62"/>
      <c r="D196" s="62"/>
      <c r="E196" s="62"/>
      <c r="F196" s="62"/>
      <c r="G196" s="62"/>
      <c r="H196" s="62"/>
    </row>
    <row r="197" spans="1:8" ht="12.75" customHeight="1">
      <c r="A197" s="13"/>
      <c r="B197" s="49"/>
      <c r="C197" s="62"/>
      <c r="D197" s="62"/>
      <c r="E197" s="62"/>
      <c r="F197" s="62"/>
      <c r="G197" s="62"/>
      <c r="H197" s="62"/>
    </row>
    <row r="198" spans="1:8" ht="12.75" customHeight="1">
      <c r="A198" s="13"/>
      <c r="B198" s="49"/>
      <c r="C198" s="62"/>
      <c r="D198" s="62"/>
      <c r="E198" s="62"/>
      <c r="F198" s="62"/>
      <c r="G198" s="62"/>
      <c r="H198" s="62"/>
    </row>
    <row r="199" spans="1:8" ht="12.75" customHeight="1">
      <c r="A199" s="13"/>
      <c r="B199" s="49"/>
      <c r="C199" s="62"/>
      <c r="D199" s="62"/>
      <c r="E199" s="62"/>
      <c r="F199" s="62"/>
      <c r="G199" s="62"/>
      <c r="H199" s="62"/>
    </row>
    <row r="200" spans="1:8" ht="12.75" customHeight="1">
      <c r="A200" s="13"/>
      <c r="B200" s="49"/>
      <c r="C200" s="62"/>
      <c r="D200" s="62"/>
      <c r="E200" s="62"/>
      <c r="F200" s="62"/>
      <c r="G200" s="62"/>
      <c r="H200" s="62"/>
    </row>
    <row r="201" spans="1:8" ht="12.75" customHeight="1">
      <c r="A201" s="13"/>
      <c r="B201" s="49"/>
      <c r="C201" s="62"/>
      <c r="D201" s="62"/>
      <c r="E201" s="62"/>
      <c r="F201" s="62"/>
      <c r="G201" s="62"/>
      <c r="H201" s="62"/>
    </row>
    <row r="202" spans="1:8" ht="12.75" customHeight="1">
      <c r="A202" s="13"/>
      <c r="B202" s="49"/>
      <c r="C202" s="62"/>
      <c r="D202" s="62"/>
      <c r="E202" s="62"/>
      <c r="F202" s="62"/>
      <c r="G202" s="62"/>
      <c r="H202" s="62"/>
    </row>
    <row r="203" spans="1:8" ht="12.75" customHeight="1">
      <c r="A203" s="13"/>
      <c r="B203" s="49"/>
      <c r="C203" s="62"/>
      <c r="D203" s="62"/>
      <c r="E203" s="62"/>
      <c r="F203" s="62"/>
      <c r="G203" s="62"/>
      <c r="H203" s="62"/>
    </row>
    <row r="204" spans="1:8" ht="12.75" customHeight="1">
      <c r="A204" s="13"/>
      <c r="B204" s="49"/>
      <c r="C204" s="62"/>
      <c r="D204" s="62"/>
      <c r="E204" s="62"/>
      <c r="F204" s="62"/>
      <c r="G204" s="62"/>
      <c r="H204" s="62"/>
    </row>
    <row r="205" spans="1:8" ht="12.75" customHeight="1">
      <c r="A205" s="13"/>
      <c r="B205" s="49"/>
      <c r="C205" s="62"/>
      <c r="D205" s="62"/>
      <c r="E205" s="62"/>
      <c r="F205" s="62"/>
      <c r="G205" s="62"/>
      <c r="H205" s="62"/>
    </row>
    <row r="206" spans="1:8" ht="12.75" customHeight="1">
      <c r="A206" s="13"/>
      <c r="B206" s="49"/>
      <c r="C206" s="62"/>
      <c r="D206" s="62"/>
      <c r="E206" s="62"/>
      <c r="F206" s="62"/>
      <c r="G206" s="62"/>
      <c r="H206" s="62"/>
    </row>
    <row r="207" spans="1:8" ht="12.75" customHeight="1">
      <c r="A207" s="13"/>
      <c r="B207" s="49"/>
      <c r="C207" s="62"/>
      <c r="D207" s="62"/>
      <c r="E207" s="62"/>
      <c r="F207" s="62"/>
      <c r="G207" s="62"/>
      <c r="H207" s="62"/>
    </row>
    <row r="208" spans="1:8" ht="12.75" customHeight="1">
      <c r="A208" s="13"/>
      <c r="B208" s="49"/>
      <c r="C208" s="62"/>
      <c r="D208" s="62"/>
      <c r="E208" s="62"/>
      <c r="F208" s="62"/>
      <c r="G208" s="62"/>
      <c r="H208" s="62"/>
    </row>
    <row r="209" spans="1:8" ht="12.75" customHeight="1">
      <c r="A209" s="13"/>
      <c r="B209" s="49"/>
      <c r="C209" s="62"/>
      <c r="D209" s="62"/>
      <c r="E209" s="62"/>
      <c r="F209" s="62"/>
      <c r="G209" s="62"/>
      <c r="H209" s="62"/>
    </row>
    <row r="210" spans="1:8" ht="12.75" customHeight="1">
      <c r="A210" s="13"/>
      <c r="B210" s="49"/>
      <c r="C210" s="62"/>
      <c r="D210" s="62"/>
      <c r="E210" s="62"/>
      <c r="F210" s="62"/>
      <c r="G210" s="62"/>
      <c r="H210" s="62"/>
    </row>
    <row r="211" spans="1:8" ht="12.75" customHeight="1">
      <c r="A211" s="13"/>
      <c r="B211" s="49"/>
      <c r="C211" s="62"/>
      <c r="D211" s="62"/>
      <c r="E211" s="62"/>
      <c r="F211" s="62"/>
      <c r="G211" s="62"/>
      <c r="H211" s="62"/>
    </row>
    <row r="212" spans="1:8" ht="12.75" customHeight="1">
      <c r="A212" s="13"/>
      <c r="B212" s="49"/>
      <c r="C212" s="62"/>
      <c r="D212" s="62"/>
      <c r="E212" s="62"/>
      <c r="F212" s="62"/>
      <c r="G212" s="62"/>
      <c r="H212" s="62"/>
    </row>
    <row r="213" spans="1:8" ht="12.75" customHeight="1">
      <c r="A213" s="13"/>
      <c r="B213" s="49"/>
      <c r="C213" s="62"/>
      <c r="D213" s="62"/>
      <c r="E213" s="62"/>
      <c r="F213" s="62"/>
      <c r="G213" s="62"/>
      <c r="H213" s="62"/>
    </row>
    <row r="214" spans="1:8" ht="12.75" customHeight="1">
      <c r="A214" s="13"/>
      <c r="B214" s="49"/>
      <c r="C214" s="62"/>
      <c r="D214" s="62"/>
      <c r="E214" s="62"/>
      <c r="F214" s="62"/>
      <c r="G214" s="62"/>
      <c r="H214" s="62"/>
    </row>
    <row r="215" spans="1:8" ht="12.75" customHeight="1">
      <c r="A215" s="13"/>
      <c r="B215" s="49"/>
      <c r="C215" s="62"/>
      <c r="D215" s="62"/>
      <c r="E215" s="62"/>
      <c r="F215" s="62"/>
      <c r="G215" s="62"/>
      <c r="H215" s="62"/>
    </row>
    <row r="216" spans="1:8" ht="12.75" customHeight="1">
      <c r="A216" s="13"/>
      <c r="B216" s="49"/>
      <c r="C216" s="62"/>
      <c r="D216" s="62"/>
      <c r="E216" s="62"/>
      <c r="F216" s="62"/>
      <c r="G216" s="62"/>
      <c r="H216" s="62"/>
    </row>
    <row r="217" spans="1:8" ht="12.75" customHeight="1">
      <c r="A217" s="13"/>
      <c r="B217" s="49"/>
      <c r="C217" s="62"/>
      <c r="D217" s="62"/>
      <c r="E217" s="62"/>
      <c r="F217" s="62"/>
      <c r="G217" s="62"/>
      <c r="H217" s="62"/>
    </row>
    <row r="218" spans="1:8" ht="12.75" customHeight="1">
      <c r="A218" s="13"/>
      <c r="B218" s="49"/>
      <c r="C218" s="62"/>
      <c r="D218" s="62"/>
      <c r="E218" s="62"/>
      <c r="F218" s="62"/>
      <c r="G218" s="62"/>
      <c r="H218" s="62"/>
    </row>
    <row r="219" spans="1:8" ht="12.75" customHeight="1">
      <c r="A219" s="13"/>
      <c r="B219" s="49"/>
      <c r="C219" s="62"/>
      <c r="D219" s="62"/>
      <c r="E219" s="62"/>
      <c r="F219" s="62"/>
      <c r="G219" s="62"/>
      <c r="H219" s="62"/>
    </row>
    <row r="220" spans="1:8" ht="12.75" customHeight="1">
      <c r="A220" s="13"/>
      <c r="B220" s="49"/>
      <c r="C220" s="62"/>
      <c r="D220" s="62"/>
      <c r="E220" s="62"/>
      <c r="F220" s="62"/>
      <c r="G220" s="62"/>
      <c r="H220" s="62"/>
    </row>
    <row r="221" spans="1:8" ht="12.75" customHeight="1">
      <c r="A221" s="13"/>
      <c r="B221" s="49"/>
      <c r="C221" s="62"/>
      <c r="D221" s="62"/>
      <c r="E221" s="62"/>
      <c r="F221" s="62"/>
      <c r="G221" s="62"/>
      <c r="H221" s="62"/>
    </row>
    <row r="222" spans="1:8" ht="12.75" customHeight="1">
      <c r="A222" s="13"/>
      <c r="B222" s="49"/>
      <c r="C222" s="62"/>
      <c r="D222" s="62"/>
      <c r="E222" s="62"/>
      <c r="F222" s="62"/>
      <c r="G222" s="62"/>
      <c r="H222" s="62"/>
    </row>
    <row r="223" spans="1:8" ht="12.75" customHeight="1">
      <c r="A223" s="13"/>
      <c r="B223" s="49"/>
      <c r="C223" s="62"/>
      <c r="D223" s="62"/>
      <c r="E223" s="62"/>
      <c r="F223" s="62"/>
      <c r="G223" s="62"/>
      <c r="H223" s="62"/>
    </row>
    <row r="224" spans="1:8" ht="12.75" customHeight="1">
      <c r="A224" s="13"/>
      <c r="B224" s="49"/>
      <c r="C224" s="62"/>
      <c r="D224" s="62"/>
      <c r="E224" s="62"/>
      <c r="F224" s="62"/>
      <c r="G224" s="62"/>
      <c r="H224" s="62"/>
    </row>
    <row r="225" spans="1:8" ht="12.75" customHeight="1">
      <c r="A225" s="13"/>
      <c r="B225" s="49"/>
      <c r="C225" s="62"/>
      <c r="D225" s="62"/>
      <c r="E225" s="62"/>
      <c r="F225" s="62"/>
      <c r="G225" s="62"/>
      <c r="H225" s="62"/>
    </row>
    <row r="226" spans="1:8" ht="12.75" customHeight="1">
      <c r="A226" s="13"/>
      <c r="B226" s="49"/>
      <c r="C226" s="62"/>
      <c r="D226" s="62"/>
      <c r="E226" s="62"/>
      <c r="F226" s="62"/>
      <c r="G226" s="62"/>
      <c r="H226" s="62"/>
    </row>
    <row r="227" spans="1:8" ht="12.75" customHeight="1">
      <c r="A227" s="13"/>
      <c r="B227" s="49"/>
      <c r="C227" s="62"/>
      <c r="D227" s="62"/>
      <c r="E227" s="62"/>
      <c r="F227" s="62"/>
      <c r="G227" s="62"/>
      <c r="H227" s="62"/>
    </row>
    <row r="228" spans="1:8" ht="12.75" customHeight="1">
      <c r="A228" s="13"/>
      <c r="B228" s="49"/>
      <c r="C228" s="62"/>
      <c r="D228" s="62"/>
      <c r="E228" s="62"/>
      <c r="F228" s="62"/>
      <c r="G228" s="62"/>
      <c r="H228" s="62"/>
    </row>
    <row r="229" spans="1:8" ht="12.75" customHeight="1">
      <c r="A229" s="13"/>
      <c r="B229" s="49"/>
      <c r="C229" s="62"/>
      <c r="D229" s="62"/>
      <c r="E229" s="62"/>
      <c r="F229" s="62"/>
      <c r="G229" s="62"/>
      <c r="H229" s="62"/>
    </row>
    <row r="230" spans="1:8" ht="12.75" customHeight="1">
      <c r="A230" s="13"/>
      <c r="B230" s="49"/>
      <c r="C230" s="62"/>
      <c r="D230" s="62"/>
      <c r="E230" s="62"/>
      <c r="F230" s="62"/>
      <c r="G230" s="62"/>
      <c r="H230" s="62"/>
    </row>
    <row r="231" spans="1:8" ht="12.75" customHeight="1">
      <c r="A231" s="13"/>
      <c r="B231" s="49"/>
      <c r="C231" s="62"/>
      <c r="D231" s="62"/>
      <c r="E231" s="62"/>
      <c r="F231" s="62"/>
      <c r="G231" s="62"/>
      <c r="H231" s="62"/>
    </row>
    <row r="232" spans="1:8" ht="12.75" customHeight="1">
      <c r="A232" s="13"/>
      <c r="B232" s="49"/>
      <c r="C232" s="62"/>
      <c r="D232" s="62"/>
      <c r="E232" s="62"/>
      <c r="F232" s="62"/>
      <c r="G232" s="62"/>
      <c r="H232" s="62"/>
    </row>
    <row r="233" spans="1:8" ht="12.75" customHeight="1">
      <c r="A233" s="13"/>
      <c r="B233" s="49"/>
      <c r="C233" s="62"/>
      <c r="D233" s="62"/>
      <c r="E233" s="62"/>
      <c r="F233" s="62"/>
      <c r="G233" s="62"/>
      <c r="H233" s="62"/>
    </row>
    <row r="234" spans="1:8" ht="12.75" customHeight="1">
      <c r="A234" s="13"/>
      <c r="B234" s="49"/>
      <c r="C234" s="62"/>
      <c r="D234" s="62"/>
      <c r="E234" s="62"/>
      <c r="F234" s="62"/>
      <c r="G234" s="62"/>
      <c r="H234" s="62"/>
    </row>
    <row r="235" spans="1:8" ht="12.75" customHeight="1">
      <c r="A235" s="13"/>
      <c r="B235" s="49"/>
      <c r="C235" s="62"/>
      <c r="D235" s="62"/>
      <c r="E235" s="62"/>
      <c r="F235" s="62"/>
      <c r="G235" s="62"/>
      <c r="H235" s="62"/>
    </row>
    <row r="236" spans="1:8" ht="12.75" customHeight="1">
      <c r="A236" s="13"/>
      <c r="B236" s="49"/>
      <c r="C236" s="62"/>
      <c r="D236" s="62"/>
      <c r="E236" s="62"/>
      <c r="F236" s="62"/>
      <c r="G236" s="62"/>
      <c r="H236" s="62"/>
    </row>
    <row r="237" spans="1:8" ht="12.75" customHeight="1">
      <c r="A237" s="13"/>
      <c r="B237" s="49"/>
      <c r="C237" s="62"/>
      <c r="D237" s="62"/>
      <c r="E237" s="62"/>
      <c r="F237" s="62"/>
      <c r="G237" s="62"/>
      <c r="H237" s="62"/>
    </row>
    <row r="238" spans="1:8" ht="12.75" customHeight="1">
      <c r="A238" s="13"/>
      <c r="B238" s="49"/>
      <c r="C238" s="62"/>
      <c r="D238" s="62"/>
      <c r="E238" s="62"/>
      <c r="F238" s="62"/>
      <c r="G238" s="62"/>
      <c r="H238" s="62"/>
    </row>
    <row r="239" spans="1:8" ht="12.75" customHeight="1">
      <c r="A239" s="13"/>
      <c r="B239" s="49"/>
      <c r="C239" s="62"/>
      <c r="D239" s="62"/>
      <c r="E239" s="62"/>
      <c r="F239" s="62"/>
      <c r="G239" s="62"/>
      <c r="H239" s="62"/>
    </row>
    <row r="240" spans="1:8" ht="12.75" customHeight="1">
      <c r="A240" s="13"/>
      <c r="B240" s="49"/>
      <c r="C240" s="62"/>
      <c r="D240" s="62"/>
      <c r="E240" s="62"/>
      <c r="F240" s="62"/>
      <c r="G240" s="62"/>
      <c r="H240" s="62"/>
    </row>
    <row r="241" spans="1:8" ht="12.75" customHeight="1">
      <c r="A241" s="13"/>
      <c r="B241" s="49"/>
      <c r="C241" s="62"/>
      <c r="D241" s="62"/>
      <c r="E241" s="62"/>
      <c r="F241" s="62"/>
      <c r="G241" s="62"/>
      <c r="H241" s="62"/>
    </row>
    <row r="242" spans="1:8" ht="12.75" customHeight="1">
      <c r="A242" s="13"/>
      <c r="B242" s="49"/>
      <c r="C242" s="62"/>
      <c r="D242" s="62"/>
      <c r="E242" s="62"/>
      <c r="F242" s="62"/>
      <c r="G242" s="62"/>
      <c r="H242" s="62"/>
    </row>
    <row r="243" spans="1:8" ht="12.75" customHeight="1">
      <c r="A243" s="13"/>
      <c r="B243" s="49"/>
      <c r="C243" s="62"/>
      <c r="D243" s="62"/>
      <c r="E243" s="62"/>
      <c r="F243" s="62"/>
      <c r="G243" s="62"/>
      <c r="H243" s="62"/>
    </row>
    <row r="244" spans="1:8" ht="12.75" customHeight="1">
      <c r="A244" s="13"/>
      <c r="B244" s="49"/>
      <c r="C244" s="62"/>
      <c r="D244" s="62"/>
      <c r="E244" s="62"/>
      <c r="F244" s="62"/>
      <c r="G244" s="62"/>
      <c r="H244" s="62"/>
    </row>
    <row r="245" spans="1:8" ht="12.75" customHeight="1">
      <c r="A245" s="13"/>
      <c r="B245" s="49"/>
      <c r="C245" s="62"/>
      <c r="D245" s="62"/>
      <c r="E245" s="62"/>
      <c r="F245" s="62"/>
      <c r="G245" s="62"/>
      <c r="H245" s="62"/>
    </row>
    <row r="246" spans="1:8" ht="12.75" customHeight="1">
      <c r="A246" s="13"/>
      <c r="B246" s="49"/>
      <c r="C246" s="62"/>
      <c r="D246" s="62"/>
      <c r="E246" s="62"/>
      <c r="F246" s="62"/>
      <c r="G246" s="62"/>
      <c r="H246" s="62"/>
    </row>
    <row r="247" spans="1:8" ht="12.75" customHeight="1">
      <c r="A247" s="13"/>
      <c r="B247" s="49"/>
      <c r="C247" s="62"/>
      <c r="D247" s="62"/>
      <c r="E247" s="62"/>
      <c r="F247" s="62"/>
      <c r="G247" s="62"/>
      <c r="H247" s="62"/>
    </row>
    <row r="248" spans="1:8" ht="12.75" customHeight="1">
      <c r="A248" s="13"/>
      <c r="B248" s="49"/>
      <c r="C248" s="62"/>
      <c r="D248" s="62"/>
      <c r="E248" s="62"/>
      <c r="F248" s="62"/>
      <c r="G248" s="62"/>
      <c r="H248" s="62"/>
    </row>
    <row r="249" spans="1:8" ht="12.75" customHeight="1">
      <c r="A249" s="13"/>
      <c r="B249" s="49"/>
      <c r="C249" s="62"/>
      <c r="D249" s="62"/>
      <c r="E249" s="62"/>
      <c r="F249" s="62"/>
      <c r="G249" s="62"/>
      <c r="H249" s="62"/>
    </row>
    <row r="250" spans="1:8" ht="12.75" customHeight="1">
      <c r="A250" s="13"/>
      <c r="B250" s="49"/>
      <c r="C250" s="62"/>
      <c r="D250" s="62"/>
      <c r="E250" s="62"/>
      <c r="F250" s="62"/>
      <c r="G250" s="62"/>
      <c r="H250" s="62"/>
    </row>
    <row r="251" spans="1:8" ht="12.75" customHeight="1">
      <c r="A251" s="13"/>
      <c r="B251" s="49"/>
      <c r="C251" s="62"/>
      <c r="D251" s="62"/>
      <c r="E251" s="62"/>
      <c r="F251" s="62"/>
      <c r="G251" s="62"/>
      <c r="H251" s="62"/>
    </row>
    <row r="252" spans="1:8" ht="12.75" customHeight="1">
      <c r="A252" s="13"/>
      <c r="B252" s="49"/>
      <c r="C252" s="62"/>
      <c r="D252" s="62"/>
      <c r="E252" s="62"/>
      <c r="F252" s="62"/>
      <c r="G252" s="62"/>
      <c r="H252" s="62"/>
    </row>
    <row r="253" spans="1:8" ht="12.75" customHeight="1">
      <c r="A253" s="13"/>
      <c r="B253" s="49"/>
      <c r="C253" s="62"/>
      <c r="D253" s="62"/>
      <c r="E253" s="62"/>
      <c r="F253" s="62"/>
      <c r="G253" s="62"/>
      <c r="H253" s="62"/>
    </row>
    <row r="254" spans="1:8" ht="12.75" customHeight="1">
      <c r="A254" s="13"/>
      <c r="B254" s="49"/>
      <c r="C254" s="62"/>
      <c r="D254" s="62"/>
      <c r="E254" s="62"/>
      <c r="F254" s="62"/>
      <c r="G254" s="62"/>
      <c r="H254" s="62"/>
    </row>
    <row r="255" spans="1:8" ht="12.75" customHeight="1">
      <c r="A255" s="13"/>
      <c r="B255" s="49"/>
      <c r="C255" s="62"/>
      <c r="D255" s="62"/>
      <c r="E255" s="62"/>
      <c r="F255" s="62"/>
      <c r="G255" s="62"/>
      <c r="H255" s="62"/>
    </row>
    <row r="256" spans="1:8" ht="12.75" customHeight="1">
      <c r="A256" s="13"/>
      <c r="B256" s="49"/>
      <c r="C256" s="62"/>
      <c r="D256" s="62"/>
      <c r="E256" s="62"/>
      <c r="F256" s="62"/>
      <c r="G256" s="62"/>
      <c r="H256" s="62"/>
    </row>
    <row r="257" spans="1:8" ht="12.75" customHeight="1">
      <c r="A257" s="13"/>
      <c r="B257" s="49"/>
      <c r="C257" s="62"/>
      <c r="D257" s="62"/>
      <c r="E257" s="62"/>
      <c r="F257" s="62"/>
      <c r="G257" s="62"/>
      <c r="H257" s="62"/>
    </row>
    <row r="258" spans="1:8" ht="12.75" customHeight="1">
      <c r="A258" s="13"/>
      <c r="B258" s="49"/>
      <c r="C258" s="62"/>
      <c r="D258" s="62"/>
      <c r="E258" s="62"/>
      <c r="F258" s="62"/>
      <c r="G258" s="62"/>
      <c r="H258" s="62"/>
    </row>
    <row r="259" spans="1:8" ht="15.75" customHeight="1"/>
    <row r="260" spans="1:8" ht="15.75" customHeight="1"/>
    <row r="261" spans="1:8" ht="15.75" customHeight="1"/>
    <row r="262" spans="1:8" ht="15.75" customHeight="1"/>
    <row r="263" spans="1:8" ht="15.75" customHeight="1"/>
    <row r="264" spans="1:8" ht="15.75" customHeight="1"/>
    <row r="265" spans="1:8" ht="15.75" customHeight="1"/>
    <row r="266" spans="1:8" ht="15.75" customHeight="1"/>
    <row r="267" spans="1:8" ht="15.75" customHeight="1"/>
    <row r="268" spans="1:8" ht="15.75" customHeight="1"/>
    <row r="269" spans="1:8" ht="15.75" customHeight="1"/>
    <row r="270" spans="1:8" ht="15.75" customHeight="1"/>
    <row r="271" spans="1:8" ht="15.75" customHeight="1"/>
    <row r="272" spans="1:8"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B1"/>
    <mergeCell ref="A2:B2"/>
    <mergeCell ref="A3:J3"/>
    <mergeCell ref="F5:G5"/>
    <mergeCell ref="A58:B5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738"/>
  <sheetViews>
    <sheetView zoomScale="104" zoomScaleNormal="104" workbookViewId="0">
      <pane xSplit="1" ySplit="7" topLeftCell="B446" activePane="bottomRight" state="frozen"/>
      <selection pane="bottomRight" activeCell="I430" sqref="I430"/>
      <selection pane="bottomLeft" activeCell="A8" sqref="A8"/>
      <selection pane="topRight" activeCell="B1" sqref="B1"/>
    </sheetView>
  </sheetViews>
  <sheetFormatPr defaultColWidth="14.42578125" defaultRowHeight="15" customHeight="1"/>
  <cols>
    <col min="1" max="1" width="5.42578125" style="2" customWidth="1"/>
    <col min="2" max="2" width="51.140625" style="2" customWidth="1"/>
    <col min="3" max="3" width="7" style="276" customWidth="1"/>
    <col min="4" max="4" width="8.42578125" style="275" customWidth="1"/>
    <col min="5" max="5" width="6" style="275" customWidth="1"/>
    <col min="6" max="6" width="7.42578125" style="275" customWidth="1"/>
    <col min="7" max="7" width="6.7109375" style="275" customWidth="1"/>
    <col min="8" max="8" width="9.140625" style="281" customWidth="1"/>
    <col min="9" max="9" width="12.42578125" style="281" customWidth="1"/>
    <col min="10" max="10" width="8" style="2" customWidth="1"/>
    <col min="11" max="11" width="6.140625" style="2" customWidth="1"/>
    <col min="12" max="12" width="8" style="2" customWidth="1"/>
    <col min="13" max="14" width="7.7109375" style="2" customWidth="1"/>
    <col min="15" max="15" width="6.7109375" style="2" customWidth="1"/>
    <col min="16" max="16" width="7" style="2" customWidth="1"/>
    <col min="17" max="17" width="12.7109375" style="2" customWidth="1"/>
    <col min="18" max="16384" width="14.42578125" style="2"/>
  </cols>
  <sheetData>
    <row r="1" spans="1:17" s="493" customFormat="1" ht="14.25" customHeight="1">
      <c r="A1" s="637" t="s">
        <v>0</v>
      </c>
      <c r="B1" s="723"/>
      <c r="C1" s="723"/>
      <c r="D1" s="494"/>
      <c r="E1" s="494"/>
      <c r="F1" s="495"/>
      <c r="G1" s="494"/>
      <c r="H1" s="496"/>
      <c r="I1" s="638"/>
      <c r="J1" s="723"/>
      <c r="K1" s="723"/>
      <c r="L1" s="723"/>
      <c r="M1" s="723"/>
      <c r="N1" s="723"/>
      <c r="O1" s="497"/>
      <c r="P1" s="497"/>
      <c r="Q1" s="498" t="s">
        <v>81</v>
      </c>
    </row>
    <row r="2" spans="1:17" s="493" customFormat="1" ht="12.75" customHeight="1">
      <c r="A2" s="639" t="s">
        <v>2</v>
      </c>
      <c r="B2" s="723"/>
      <c r="C2" s="723"/>
      <c r="D2" s="499"/>
      <c r="E2" s="499"/>
      <c r="F2" s="499"/>
      <c r="G2" s="499"/>
      <c r="H2" s="496"/>
      <c r="I2" s="638"/>
      <c r="J2" s="723"/>
      <c r="K2" s="723"/>
      <c r="L2" s="723"/>
      <c r="M2" s="723"/>
      <c r="N2" s="723"/>
      <c r="O2" s="497"/>
      <c r="P2" s="497"/>
      <c r="Q2" s="497"/>
    </row>
    <row r="3" spans="1:17" s="493" customFormat="1" ht="21" customHeight="1">
      <c r="A3" s="640" t="s">
        <v>82</v>
      </c>
      <c r="B3" s="723"/>
      <c r="C3" s="723"/>
      <c r="D3" s="723"/>
      <c r="E3" s="723"/>
      <c r="F3" s="723"/>
      <c r="G3" s="723"/>
      <c r="H3" s="723"/>
      <c r="I3" s="723"/>
      <c r="J3" s="723"/>
      <c r="K3" s="723"/>
      <c r="L3" s="723"/>
      <c r="M3" s="723"/>
      <c r="N3" s="723"/>
      <c r="O3" s="723"/>
      <c r="P3" s="723"/>
      <c r="Q3" s="723"/>
    </row>
    <row r="4" spans="1:17" s="504" customFormat="1" ht="13.5" customHeight="1">
      <c r="A4" s="500"/>
      <c r="B4" s="500"/>
      <c r="C4" s="501"/>
      <c r="D4" s="502"/>
      <c r="E4" s="502"/>
      <c r="F4" s="501"/>
      <c r="G4" s="501"/>
      <c r="H4" s="503"/>
      <c r="I4" s="503"/>
      <c r="J4" s="500"/>
      <c r="K4" s="500"/>
      <c r="L4" s="500"/>
      <c r="M4" s="500"/>
      <c r="N4" s="630" t="s">
        <v>83</v>
      </c>
      <c r="O4" s="630"/>
      <c r="P4" s="630"/>
      <c r="Q4" s="630"/>
    </row>
    <row r="5" spans="1:17" s="493" customFormat="1" ht="21.75" customHeight="1">
      <c r="A5" s="634" t="s">
        <v>5</v>
      </c>
      <c r="B5" s="634" t="s">
        <v>84</v>
      </c>
      <c r="C5" s="636" t="s">
        <v>85</v>
      </c>
      <c r="D5" s="636" t="s">
        <v>86</v>
      </c>
      <c r="E5" s="636" t="s">
        <v>87</v>
      </c>
      <c r="F5" s="646" t="s">
        <v>88</v>
      </c>
      <c r="G5" s="636" t="s">
        <v>89</v>
      </c>
      <c r="H5" s="636" t="s">
        <v>90</v>
      </c>
      <c r="I5" s="644" t="s">
        <v>91</v>
      </c>
      <c r="J5" s="724"/>
      <c r="K5" s="724"/>
      <c r="L5" s="635" t="s">
        <v>92</v>
      </c>
      <c r="M5" s="635" t="s">
        <v>93</v>
      </c>
      <c r="N5" s="635" t="s">
        <v>94</v>
      </c>
      <c r="O5" s="635" t="s">
        <v>95</v>
      </c>
      <c r="P5" s="635" t="s">
        <v>96</v>
      </c>
      <c r="Q5" s="634" t="s">
        <v>13</v>
      </c>
    </row>
    <row r="6" spans="1:17" ht="36.950000000000003" customHeight="1">
      <c r="A6" s="725"/>
      <c r="B6" s="725"/>
      <c r="C6" s="645"/>
      <c r="D6" s="726"/>
      <c r="E6" s="726"/>
      <c r="F6" s="727"/>
      <c r="G6" s="726"/>
      <c r="H6" s="728"/>
      <c r="I6" s="319" t="s">
        <v>97</v>
      </c>
      <c r="J6" s="318" t="s">
        <v>98</v>
      </c>
      <c r="K6" s="318" t="s">
        <v>99</v>
      </c>
      <c r="L6" s="725"/>
      <c r="M6" s="725"/>
      <c r="N6" s="725"/>
      <c r="O6" s="725"/>
      <c r="P6" s="725"/>
      <c r="Q6" s="725"/>
    </row>
    <row r="7" spans="1:17" s="492" customFormat="1" ht="29.25" customHeight="1">
      <c r="A7" s="490" t="s">
        <v>14</v>
      </c>
      <c r="B7" s="490" t="s">
        <v>15</v>
      </c>
      <c r="C7" s="491" t="s">
        <v>16</v>
      </c>
      <c r="D7" s="491" t="s">
        <v>17</v>
      </c>
      <c r="E7" s="491" t="s">
        <v>18</v>
      </c>
      <c r="F7" s="491" t="s">
        <v>100</v>
      </c>
      <c r="G7" s="491" t="s">
        <v>20</v>
      </c>
      <c r="H7" s="491" t="s">
        <v>101</v>
      </c>
      <c r="I7" s="491" t="s">
        <v>102</v>
      </c>
      <c r="J7" s="490" t="s">
        <v>103</v>
      </c>
      <c r="K7" s="490" t="s">
        <v>104</v>
      </c>
      <c r="L7" s="490" t="s">
        <v>105</v>
      </c>
      <c r="M7" s="490" t="s">
        <v>106</v>
      </c>
      <c r="N7" s="490" t="s">
        <v>107</v>
      </c>
      <c r="O7" s="490" t="s">
        <v>108</v>
      </c>
      <c r="P7" s="490" t="s">
        <v>109</v>
      </c>
      <c r="Q7" s="490" t="s">
        <v>110</v>
      </c>
    </row>
    <row r="8" spans="1:17" ht="17.25" customHeight="1">
      <c r="A8" s="448" t="s">
        <v>23</v>
      </c>
      <c r="B8" s="449" t="s">
        <v>111</v>
      </c>
      <c r="C8" s="321">
        <f t="shared" ref="C8:I8" si="0">C9+C75+C94</f>
        <v>114</v>
      </c>
      <c r="D8" s="287">
        <f t="shared" si="0"/>
        <v>40</v>
      </c>
      <c r="E8" s="287">
        <f t="shared" si="0"/>
        <v>117</v>
      </c>
      <c r="F8" s="287">
        <f t="shared" si="0"/>
        <v>5725.5</v>
      </c>
      <c r="G8" s="287">
        <f t="shared" si="0"/>
        <v>440</v>
      </c>
      <c r="H8" s="287">
        <f t="shared" si="0"/>
        <v>10280</v>
      </c>
      <c r="I8" s="287">
        <f t="shared" si="0"/>
        <v>5725.5</v>
      </c>
      <c r="J8" s="288"/>
      <c r="K8" s="288"/>
      <c r="L8" s="288">
        <f>Bieu3!E14</f>
        <v>2160</v>
      </c>
      <c r="M8" s="288">
        <f>Bieu3!M14</f>
        <v>1768.5</v>
      </c>
      <c r="N8" s="288">
        <f>I8-M8</f>
        <v>3957</v>
      </c>
      <c r="O8" s="288">
        <f>Bieu3!N14</f>
        <v>1261</v>
      </c>
      <c r="P8" s="288">
        <f>Bieu3!O14</f>
        <v>700</v>
      </c>
      <c r="Q8" s="288"/>
    </row>
    <row r="9" spans="1:17" ht="17.25" customHeight="1">
      <c r="A9" s="448" t="s">
        <v>25</v>
      </c>
      <c r="B9" s="449" t="s">
        <v>112</v>
      </c>
      <c r="C9" s="321">
        <f t="shared" ref="C9:I9" si="1">C10+C65</f>
        <v>87</v>
      </c>
      <c r="D9" s="287">
        <f t="shared" si="1"/>
        <v>33</v>
      </c>
      <c r="E9" s="287">
        <f t="shared" si="1"/>
        <v>108</v>
      </c>
      <c r="F9" s="287">
        <f t="shared" si="1"/>
        <v>5214</v>
      </c>
      <c r="G9" s="287">
        <f t="shared" si="1"/>
        <v>240</v>
      </c>
      <c r="H9" s="287">
        <f t="shared" si="1"/>
        <v>9360</v>
      </c>
      <c r="I9" s="287">
        <f t="shared" si="1"/>
        <v>5214</v>
      </c>
      <c r="J9" s="288"/>
      <c r="K9" s="288"/>
      <c r="L9" s="288"/>
      <c r="M9" s="288"/>
      <c r="N9" s="288"/>
      <c r="O9" s="288"/>
      <c r="P9" s="288"/>
      <c r="Q9" s="288"/>
    </row>
    <row r="10" spans="1:17" ht="12.75">
      <c r="A10" s="448">
        <v>1</v>
      </c>
      <c r="B10" s="449" t="s">
        <v>26</v>
      </c>
      <c r="C10" s="321">
        <f t="shared" ref="C10:F10" si="2">C11+C52</f>
        <v>69</v>
      </c>
      <c r="D10" s="287">
        <f t="shared" si="2"/>
        <v>24</v>
      </c>
      <c r="E10" s="287">
        <f t="shared" si="2"/>
        <v>100</v>
      </c>
      <c r="F10" s="321">
        <f t="shared" si="2"/>
        <v>4620</v>
      </c>
      <c r="G10" s="320">
        <v>0</v>
      </c>
      <c r="H10" s="321">
        <f t="shared" ref="H10:I10" si="3">H11+H52</f>
        <v>8400</v>
      </c>
      <c r="I10" s="321">
        <f t="shared" si="3"/>
        <v>4620</v>
      </c>
      <c r="J10" s="288"/>
      <c r="K10" s="288"/>
      <c r="L10" s="288"/>
      <c r="M10" s="288"/>
      <c r="N10" s="288"/>
      <c r="O10" s="288"/>
      <c r="P10" s="288"/>
      <c r="Q10" s="288"/>
    </row>
    <row r="11" spans="1:17" ht="12.75">
      <c r="A11" s="450" t="s">
        <v>113</v>
      </c>
      <c r="B11" s="451" t="s">
        <v>114</v>
      </c>
      <c r="C11" s="289">
        <f t="shared" ref="C11:F11" si="4">SUM(C12:C51)</f>
        <v>69</v>
      </c>
      <c r="D11" s="290">
        <f t="shared" si="4"/>
        <v>24</v>
      </c>
      <c r="E11" s="290">
        <f t="shared" si="4"/>
        <v>100</v>
      </c>
      <c r="F11" s="289">
        <f t="shared" si="4"/>
        <v>4620</v>
      </c>
      <c r="G11" s="320">
        <v>0</v>
      </c>
      <c r="H11" s="289">
        <f t="shared" ref="H11:I11" si="5">SUM(H12:H51)</f>
        <v>8400</v>
      </c>
      <c r="I11" s="291">
        <f t="shared" si="5"/>
        <v>4620</v>
      </c>
      <c r="J11" s="292"/>
      <c r="K11" s="292"/>
      <c r="L11" s="292"/>
      <c r="M11" s="292"/>
      <c r="N11" s="292"/>
      <c r="O11" s="292"/>
      <c r="P11" s="292"/>
      <c r="Q11" s="293"/>
    </row>
    <row r="12" spans="1:17" ht="13.5">
      <c r="A12" s="452" t="s">
        <v>115</v>
      </c>
      <c r="B12" s="453" t="s">
        <v>116</v>
      </c>
      <c r="C12" s="286"/>
      <c r="D12" s="286"/>
      <c r="E12" s="286"/>
      <c r="F12" s="286"/>
      <c r="G12" s="320">
        <v>0</v>
      </c>
      <c r="H12" s="289">
        <f t="shared" ref="H12:H51" si="6">C12*E12*G12</f>
        <v>0</v>
      </c>
      <c r="I12" s="291"/>
      <c r="J12" s="292"/>
      <c r="K12" s="292"/>
      <c r="L12" s="292"/>
      <c r="M12" s="292"/>
      <c r="N12" s="292"/>
      <c r="O12" s="292"/>
      <c r="P12" s="292"/>
      <c r="Q12" s="293"/>
    </row>
    <row r="13" spans="1:17" ht="12.75">
      <c r="A13" s="452"/>
      <c r="B13" s="454" t="s">
        <v>117</v>
      </c>
      <c r="C13" s="320">
        <v>2</v>
      </c>
      <c r="D13" s="320">
        <v>1</v>
      </c>
      <c r="E13" s="320">
        <v>7</v>
      </c>
      <c r="F13" s="320">
        <f t="shared" ref="F13:F51" si="7">I13+J13+K13</f>
        <v>231</v>
      </c>
      <c r="G13" s="320">
        <v>30</v>
      </c>
      <c r="H13" s="289">
        <f t="shared" si="6"/>
        <v>420</v>
      </c>
      <c r="I13" s="291">
        <f t="shared" ref="I13:I51" si="8">C13*D13*E13*16.5</f>
        <v>231</v>
      </c>
      <c r="J13" s="292"/>
      <c r="K13" s="292"/>
      <c r="L13" s="292"/>
      <c r="M13" s="292"/>
      <c r="N13" s="292"/>
      <c r="O13" s="292"/>
      <c r="P13" s="292"/>
      <c r="Q13" s="293"/>
    </row>
    <row r="14" spans="1:17" ht="13.5">
      <c r="A14" s="452" t="s">
        <v>118</v>
      </c>
      <c r="B14" s="453" t="s">
        <v>119</v>
      </c>
      <c r="C14" s="286"/>
      <c r="D14" s="286"/>
      <c r="E14" s="286"/>
      <c r="F14" s="320">
        <f t="shared" si="7"/>
        <v>0</v>
      </c>
      <c r="G14" s="320">
        <v>0</v>
      </c>
      <c r="H14" s="289">
        <f t="shared" si="6"/>
        <v>0</v>
      </c>
      <c r="I14" s="291">
        <f t="shared" si="8"/>
        <v>0</v>
      </c>
      <c r="J14" s="292"/>
      <c r="K14" s="292"/>
      <c r="L14" s="292"/>
      <c r="M14" s="292"/>
      <c r="N14" s="292"/>
      <c r="O14" s="292"/>
      <c r="P14" s="292"/>
      <c r="Q14" s="293"/>
    </row>
    <row r="15" spans="1:17" ht="12.75">
      <c r="A15" s="452"/>
      <c r="B15" s="455" t="s">
        <v>120</v>
      </c>
      <c r="C15" s="320">
        <v>4</v>
      </c>
      <c r="D15" s="320">
        <v>1</v>
      </c>
      <c r="E15" s="320">
        <v>4</v>
      </c>
      <c r="F15" s="320">
        <f t="shared" si="7"/>
        <v>264</v>
      </c>
      <c r="G15" s="320">
        <v>30</v>
      </c>
      <c r="H15" s="289">
        <f t="shared" si="6"/>
        <v>480</v>
      </c>
      <c r="I15" s="291">
        <f t="shared" si="8"/>
        <v>264</v>
      </c>
      <c r="J15" s="292"/>
      <c r="K15" s="292"/>
      <c r="L15" s="292"/>
      <c r="M15" s="292"/>
      <c r="N15" s="292"/>
      <c r="O15" s="292"/>
      <c r="P15" s="292"/>
      <c r="Q15" s="293"/>
    </row>
    <row r="16" spans="1:17" ht="12.75">
      <c r="A16" s="452"/>
      <c r="B16" s="456" t="s">
        <v>121</v>
      </c>
      <c r="C16" s="320">
        <v>4</v>
      </c>
      <c r="D16" s="320">
        <v>1</v>
      </c>
      <c r="E16" s="320">
        <v>3</v>
      </c>
      <c r="F16" s="320">
        <f t="shared" si="7"/>
        <v>198</v>
      </c>
      <c r="G16" s="320">
        <v>30</v>
      </c>
      <c r="H16" s="289">
        <f t="shared" si="6"/>
        <v>360</v>
      </c>
      <c r="I16" s="291">
        <f t="shared" si="8"/>
        <v>198</v>
      </c>
      <c r="J16" s="294"/>
      <c r="K16" s="294"/>
      <c r="L16" s="294"/>
      <c r="M16" s="294"/>
      <c r="N16" s="294"/>
      <c r="O16" s="294"/>
      <c r="P16" s="294"/>
      <c r="Q16" s="295"/>
    </row>
    <row r="17" spans="1:17" ht="13.5">
      <c r="A17" s="452" t="s">
        <v>122</v>
      </c>
      <c r="B17" s="457" t="s">
        <v>123</v>
      </c>
      <c r="C17" s="286"/>
      <c r="D17" s="286"/>
      <c r="E17" s="286"/>
      <c r="F17" s="320">
        <f t="shared" si="7"/>
        <v>0</v>
      </c>
      <c r="G17" s="320">
        <v>0</v>
      </c>
      <c r="H17" s="289">
        <f t="shared" si="6"/>
        <v>0</v>
      </c>
      <c r="I17" s="291">
        <f t="shared" si="8"/>
        <v>0</v>
      </c>
      <c r="J17" s="294"/>
      <c r="K17" s="294"/>
      <c r="L17" s="294"/>
      <c r="M17" s="294"/>
      <c r="N17" s="294"/>
      <c r="O17" s="294"/>
      <c r="P17" s="294"/>
      <c r="Q17" s="295"/>
    </row>
    <row r="18" spans="1:17" ht="12.75">
      <c r="A18" s="458"/>
      <c r="B18" s="456" t="s">
        <v>124</v>
      </c>
      <c r="C18" s="320">
        <v>2</v>
      </c>
      <c r="D18" s="320">
        <v>1</v>
      </c>
      <c r="E18" s="320">
        <v>6</v>
      </c>
      <c r="F18" s="320">
        <f t="shared" si="7"/>
        <v>198</v>
      </c>
      <c r="G18" s="320">
        <v>30</v>
      </c>
      <c r="H18" s="289">
        <f t="shared" si="6"/>
        <v>360</v>
      </c>
      <c r="I18" s="291">
        <f t="shared" si="8"/>
        <v>198</v>
      </c>
      <c r="J18" s="294"/>
      <c r="K18" s="294"/>
      <c r="L18" s="294"/>
      <c r="M18" s="294"/>
      <c r="N18" s="294"/>
      <c r="O18" s="294"/>
      <c r="P18" s="294"/>
      <c r="Q18" s="295"/>
    </row>
    <row r="19" spans="1:17" ht="13.5">
      <c r="A19" s="458" t="s">
        <v>125</v>
      </c>
      <c r="B19" s="457" t="s">
        <v>126</v>
      </c>
      <c r="C19" s="286"/>
      <c r="D19" s="286"/>
      <c r="E19" s="286"/>
      <c r="F19" s="320">
        <f t="shared" si="7"/>
        <v>0</v>
      </c>
      <c r="G19" s="320">
        <v>0</v>
      </c>
      <c r="H19" s="289">
        <f t="shared" si="6"/>
        <v>0</v>
      </c>
      <c r="I19" s="291">
        <f t="shared" si="8"/>
        <v>0</v>
      </c>
      <c r="J19" s="294"/>
      <c r="K19" s="294"/>
      <c r="L19" s="294"/>
      <c r="M19" s="294"/>
      <c r="N19" s="294"/>
      <c r="O19" s="294"/>
      <c r="P19" s="294"/>
      <c r="Q19" s="295"/>
    </row>
    <row r="20" spans="1:17" ht="12.75">
      <c r="A20" s="458"/>
      <c r="B20" s="459" t="s">
        <v>127</v>
      </c>
      <c r="C20" s="320">
        <v>3</v>
      </c>
      <c r="D20" s="320">
        <v>1</v>
      </c>
      <c r="E20" s="320">
        <v>6</v>
      </c>
      <c r="F20" s="320">
        <f t="shared" si="7"/>
        <v>297</v>
      </c>
      <c r="G20" s="320">
        <v>30</v>
      </c>
      <c r="H20" s="289">
        <f t="shared" si="6"/>
        <v>540</v>
      </c>
      <c r="I20" s="291">
        <f t="shared" si="8"/>
        <v>297</v>
      </c>
      <c r="J20" s="294"/>
      <c r="K20" s="294"/>
      <c r="L20" s="294"/>
      <c r="M20" s="294"/>
      <c r="N20" s="294"/>
      <c r="O20" s="294"/>
      <c r="P20" s="294"/>
      <c r="Q20" s="295"/>
    </row>
    <row r="21" spans="1:17" ht="12.75">
      <c r="A21" s="458"/>
      <c r="B21" s="456" t="s">
        <v>128</v>
      </c>
      <c r="C21" s="320">
        <v>3</v>
      </c>
      <c r="D21" s="320">
        <v>1</v>
      </c>
      <c r="E21" s="320">
        <v>4</v>
      </c>
      <c r="F21" s="320">
        <f t="shared" si="7"/>
        <v>198</v>
      </c>
      <c r="G21" s="320">
        <v>30</v>
      </c>
      <c r="H21" s="289">
        <f t="shared" si="6"/>
        <v>360</v>
      </c>
      <c r="I21" s="291">
        <f t="shared" si="8"/>
        <v>198</v>
      </c>
      <c r="J21" s="294"/>
      <c r="K21" s="294"/>
      <c r="L21" s="294"/>
      <c r="M21" s="294"/>
      <c r="N21" s="294"/>
      <c r="O21" s="294"/>
      <c r="P21" s="294"/>
      <c r="Q21" s="295"/>
    </row>
    <row r="22" spans="1:17" ht="13.5">
      <c r="A22" s="458" t="s">
        <v>129</v>
      </c>
      <c r="B22" s="460" t="s">
        <v>130</v>
      </c>
      <c r="C22" s="320"/>
      <c r="D22" s="320"/>
      <c r="E22" s="320"/>
      <c r="F22" s="320">
        <f t="shared" si="7"/>
        <v>0</v>
      </c>
      <c r="G22" s="320">
        <v>0</v>
      </c>
      <c r="H22" s="289">
        <f t="shared" si="6"/>
        <v>0</v>
      </c>
      <c r="I22" s="291">
        <f t="shared" si="8"/>
        <v>0</v>
      </c>
      <c r="J22" s="294"/>
      <c r="K22" s="294"/>
      <c r="L22" s="294"/>
      <c r="M22" s="294"/>
      <c r="N22" s="294"/>
      <c r="O22" s="294"/>
      <c r="P22" s="294"/>
      <c r="Q22" s="295"/>
    </row>
    <row r="23" spans="1:17" ht="12.75">
      <c r="A23" s="458"/>
      <c r="B23" s="456" t="s">
        <v>124</v>
      </c>
      <c r="C23" s="320">
        <v>3</v>
      </c>
      <c r="D23" s="320">
        <v>1</v>
      </c>
      <c r="E23" s="320">
        <v>6</v>
      </c>
      <c r="F23" s="320">
        <f t="shared" si="7"/>
        <v>297</v>
      </c>
      <c r="G23" s="320">
        <v>30</v>
      </c>
      <c r="H23" s="289">
        <f t="shared" si="6"/>
        <v>540</v>
      </c>
      <c r="I23" s="291">
        <f t="shared" si="8"/>
        <v>297</v>
      </c>
      <c r="J23" s="294"/>
      <c r="K23" s="294"/>
      <c r="L23" s="294"/>
      <c r="M23" s="294"/>
      <c r="N23" s="294"/>
      <c r="O23" s="294"/>
      <c r="P23" s="294"/>
      <c r="Q23" s="295"/>
    </row>
    <row r="24" spans="1:17" ht="12.75">
      <c r="A24" s="458"/>
      <c r="B24" s="456" t="s">
        <v>121</v>
      </c>
      <c r="C24" s="320">
        <v>3</v>
      </c>
      <c r="D24" s="320">
        <v>1</v>
      </c>
      <c r="E24" s="320">
        <v>1</v>
      </c>
      <c r="F24" s="320">
        <f t="shared" si="7"/>
        <v>49.5</v>
      </c>
      <c r="G24" s="320">
        <v>30</v>
      </c>
      <c r="H24" s="289">
        <f t="shared" si="6"/>
        <v>90</v>
      </c>
      <c r="I24" s="291">
        <f t="shared" si="8"/>
        <v>49.5</v>
      </c>
      <c r="J24" s="294"/>
      <c r="K24" s="294"/>
      <c r="L24" s="294"/>
      <c r="M24" s="294"/>
      <c r="N24" s="294"/>
      <c r="O24" s="294"/>
      <c r="P24" s="294"/>
      <c r="Q24" s="295"/>
    </row>
    <row r="25" spans="1:17" ht="13.5">
      <c r="A25" s="458" t="s">
        <v>131</v>
      </c>
      <c r="B25" s="460" t="s">
        <v>132</v>
      </c>
      <c r="C25" s="320"/>
      <c r="D25" s="320"/>
      <c r="E25" s="320"/>
      <c r="F25" s="320">
        <f t="shared" si="7"/>
        <v>0</v>
      </c>
      <c r="G25" s="320">
        <v>0</v>
      </c>
      <c r="H25" s="289">
        <f t="shared" si="6"/>
        <v>0</v>
      </c>
      <c r="I25" s="291">
        <f t="shared" si="8"/>
        <v>0</v>
      </c>
      <c r="J25" s="294"/>
      <c r="K25" s="294"/>
      <c r="L25" s="294"/>
      <c r="M25" s="294"/>
      <c r="N25" s="294"/>
      <c r="O25" s="294"/>
      <c r="P25" s="294"/>
      <c r="Q25" s="295"/>
    </row>
    <row r="26" spans="1:17" ht="12.75">
      <c r="A26" s="461"/>
      <c r="B26" s="462" t="s">
        <v>133</v>
      </c>
      <c r="C26" s="320">
        <v>3</v>
      </c>
      <c r="D26" s="320">
        <v>1</v>
      </c>
      <c r="E26" s="320">
        <v>6</v>
      </c>
      <c r="F26" s="320">
        <f t="shared" si="7"/>
        <v>297</v>
      </c>
      <c r="G26" s="320">
        <v>30</v>
      </c>
      <c r="H26" s="289">
        <f t="shared" si="6"/>
        <v>540</v>
      </c>
      <c r="I26" s="291">
        <f t="shared" si="8"/>
        <v>297</v>
      </c>
      <c r="J26" s="294"/>
      <c r="K26" s="294"/>
      <c r="L26" s="294"/>
      <c r="M26" s="294"/>
      <c r="N26" s="294"/>
      <c r="O26" s="294"/>
      <c r="P26" s="294"/>
      <c r="Q26" s="295"/>
    </row>
    <row r="27" spans="1:17" ht="12.75">
      <c r="A27" s="463"/>
      <c r="B27" s="455" t="s">
        <v>127</v>
      </c>
      <c r="C27" s="320">
        <v>3</v>
      </c>
      <c r="D27" s="320">
        <v>1</v>
      </c>
      <c r="E27" s="320">
        <v>3</v>
      </c>
      <c r="F27" s="320">
        <f t="shared" si="7"/>
        <v>148.5</v>
      </c>
      <c r="G27" s="320">
        <v>30</v>
      </c>
      <c r="H27" s="289">
        <f t="shared" si="6"/>
        <v>270</v>
      </c>
      <c r="I27" s="291">
        <f t="shared" si="8"/>
        <v>148.5</v>
      </c>
      <c r="J27" s="294"/>
      <c r="K27" s="294"/>
      <c r="L27" s="294"/>
      <c r="M27" s="294"/>
      <c r="N27" s="294"/>
      <c r="O27" s="294"/>
      <c r="P27" s="294"/>
      <c r="Q27" s="295"/>
    </row>
    <row r="28" spans="1:17" ht="13.5">
      <c r="A28" s="452" t="s">
        <v>134</v>
      </c>
      <c r="B28" s="464" t="s">
        <v>135</v>
      </c>
      <c r="C28" s="320"/>
      <c r="D28" s="320"/>
      <c r="E28" s="320"/>
      <c r="F28" s="320">
        <f t="shared" si="7"/>
        <v>0</v>
      </c>
      <c r="G28" s="320">
        <v>0</v>
      </c>
      <c r="H28" s="289">
        <f t="shared" si="6"/>
        <v>0</v>
      </c>
      <c r="I28" s="291">
        <f t="shared" si="8"/>
        <v>0</v>
      </c>
      <c r="J28" s="294"/>
      <c r="K28" s="294"/>
      <c r="L28" s="294"/>
      <c r="M28" s="294"/>
      <c r="N28" s="294"/>
      <c r="O28" s="294"/>
      <c r="P28" s="294"/>
      <c r="Q28" s="295"/>
    </row>
    <row r="29" spans="1:17" ht="12.75">
      <c r="A29" s="452"/>
      <c r="B29" s="455" t="s">
        <v>133</v>
      </c>
      <c r="C29" s="320">
        <v>0</v>
      </c>
      <c r="D29" s="320">
        <v>0</v>
      </c>
      <c r="E29" s="320">
        <v>0</v>
      </c>
      <c r="F29" s="320">
        <f t="shared" si="7"/>
        <v>0</v>
      </c>
      <c r="G29" s="320">
        <v>0</v>
      </c>
      <c r="H29" s="289">
        <f t="shared" si="6"/>
        <v>0</v>
      </c>
      <c r="I29" s="291">
        <f t="shared" si="8"/>
        <v>0</v>
      </c>
      <c r="J29" s="294"/>
      <c r="K29" s="294"/>
      <c r="L29" s="294"/>
      <c r="M29" s="294"/>
      <c r="N29" s="294"/>
      <c r="O29" s="294"/>
      <c r="P29" s="294"/>
      <c r="Q29" s="295"/>
    </row>
    <row r="30" spans="1:17" ht="13.5">
      <c r="A30" s="452" t="s">
        <v>136</v>
      </c>
      <c r="B30" s="464" t="s">
        <v>137</v>
      </c>
      <c r="C30" s="320"/>
      <c r="D30" s="320"/>
      <c r="E30" s="320"/>
      <c r="F30" s="320">
        <f t="shared" si="7"/>
        <v>0</v>
      </c>
      <c r="G30" s="320">
        <v>0</v>
      </c>
      <c r="H30" s="289">
        <f t="shared" si="6"/>
        <v>0</v>
      </c>
      <c r="I30" s="291">
        <f t="shared" si="8"/>
        <v>0</v>
      </c>
      <c r="J30" s="294"/>
      <c r="K30" s="294"/>
      <c r="L30" s="294"/>
      <c r="M30" s="294"/>
      <c r="N30" s="294"/>
      <c r="O30" s="294"/>
      <c r="P30" s="294"/>
      <c r="Q30" s="295"/>
    </row>
    <row r="31" spans="1:17" ht="12.75">
      <c r="A31" s="452"/>
      <c r="B31" s="455" t="s">
        <v>138</v>
      </c>
      <c r="C31" s="320">
        <v>2</v>
      </c>
      <c r="D31" s="320">
        <v>1</v>
      </c>
      <c r="E31" s="320">
        <v>4</v>
      </c>
      <c r="F31" s="320">
        <f t="shared" si="7"/>
        <v>132</v>
      </c>
      <c r="G31" s="320">
        <v>30</v>
      </c>
      <c r="H31" s="289">
        <f t="shared" si="6"/>
        <v>240</v>
      </c>
      <c r="I31" s="291">
        <f t="shared" si="8"/>
        <v>132</v>
      </c>
      <c r="J31" s="294"/>
      <c r="K31" s="294"/>
      <c r="L31" s="294"/>
      <c r="M31" s="294"/>
      <c r="N31" s="294"/>
      <c r="O31" s="294"/>
      <c r="P31" s="294"/>
      <c r="Q31" s="295"/>
    </row>
    <row r="32" spans="1:17" ht="12.75">
      <c r="A32" s="452"/>
      <c r="B32" s="456" t="s">
        <v>139</v>
      </c>
      <c r="C32" s="320">
        <v>2</v>
      </c>
      <c r="D32" s="320">
        <v>1</v>
      </c>
      <c r="E32" s="320">
        <v>4</v>
      </c>
      <c r="F32" s="320">
        <f t="shared" si="7"/>
        <v>132</v>
      </c>
      <c r="G32" s="320">
        <v>30</v>
      </c>
      <c r="H32" s="289">
        <f t="shared" si="6"/>
        <v>240</v>
      </c>
      <c r="I32" s="291">
        <f t="shared" si="8"/>
        <v>132</v>
      </c>
      <c r="J32" s="294"/>
      <c r="K32" s="294"/>
      <c r="L32" s="294"/>
      <c r="M32" s="294"/>
      <c r="N32" s="294"/>
      <c r="O32" s="294"/>
      <c r="P32" s="294"/>
      <c r="Q32" s="295"/>
    </row>
    <row r="33" spans="1:17" ht="13.5">
      <c r="A33" s="452" t="s">
        <v>136</v>
      </c>
      <c r="B33" s="460" t="s">
        <v>140</v>
      </c>
      <c r="C33" s="320"/>
      <c r="D33" s="320"/>
      <c r="E33" s="320"/>
      <c r="F33" s="320">
        <f t="shared" si="7"/>
        <v>0</v>
      </c>
      <c r="G33" s="320">
        <v>0</v>
      </c>
      <c r="H33" s="289">
        <f t="shared" si="6"/>
        <v>0</v>
      </c>
      <c r="I33" s="291">
        <f t="shared" si="8"/>
        <v>0</v>
      </c>
      <c r="J33" s="294"/>
      <c r="K33" s="294"/>
      <c r="L33" s="294"/>
      <c r="M33" s="294"/>
      <c r="N33" s="294"/>
      <c r="O33" s="294"/>
      <c r="P33" s="294"/>
      <c r="Q33" s="295"/>
    </row>
    <row r="34" spans="1:17" ht="12.75">
      <c r="A34" s="458"/>
      <c r="B34" s="456" t="s">
        <v>138</v>
      </c>
      <c r="C34" s="320">
        <v>2</v>
      </c>
      <c r="D34" s="320">
        <v>1</v>
      </c>
      <c r="E34" s="320">
        <v>4</v>
      </c>
      <c r="F34" s="320">
        <f t="shared" si="7"/>
        <v>132</v>
      </c>
      <c r="G34" s="320">
        <v>30</v>
      </c>
      <c r="H34" s="289">
        <f t="shared" si="6"/>
        <v>240</v>
      </c>
      <c r="I34" s="291">
        <f t="shared" si="8"/>
        <v>132</v>
      </c>
      <c r="J34" s="294"/>
      <c r="K34" s="294"/>
      <c r="L34" s="294"/>
      <c r="M34" s="294"/>
      <c r="N34" s="294"/>
      <c r="O34" s="294"/>
      <c r="P34" s="294"/>
      <c r="Q34" s="295"/>
    </row>
    <row r="35" spans="1:17" ht="12.75">
      <c r="A35" s="458"/>
      <c r="B35" s="456" t="s">
        <v>127</v>
      </c>
      <c r="C35" s="320">
        <v>2</v>
      </c>
      <c r="D35" s="320">
        <v>1</v>
      </c>
      <c r="E35" s="320">
        <v>3</v>
      </c>
      <c r="F35" s="320">
        <f t="shared" si="7"/>
        <v>99</v>
      </c>
      <c r="G35" s="320">
        <v>30</v>
      </c>
      <c r="H35" s="289">
        <f t="shared" si="6"/>
        <v>180</v>
      </c>
      <c r="I35" s="291">
        <f t="shared" si="8"/>
        <v>99</v>
      </c>
      <c r="J35" s="294"/>
      <c r="K35" s="294"/>
      <c r="L35" s="294"/>
      <c r="M35" s="294"/>
      <c r="N35" s="294"/>
      <c r="O35" s="294"/>
      <c r="P35" s="294"/>
      <c r="Q35" s="295"/>
    </row>
    <row r="36" spans="1:17" ht="13.5">
      <c r="A36" s="458" t="s">
        <v>141</v>
      </c>
      <c r="B36" s="457" t="s">
        <v>142</v>
      </c>
      <c r="C36" s="286"/>
      <c r="D36" s="286"/>
      <c r="E36" s="286"/>
      <c r="F36" s="320">
        <f t="shared" si="7"/>
        <v>0</v>
      </c>
      <c r="G36" s="320">
        <v>0</v>
      </c>
      <c r="H36" s="289">
        <f t="shared" si="6"/>
        <v>0</v>
      </c>
      <c r="I36" s="291">
        <f t="shared" si="8"/>
        <v>0</v>
      </c>
      <c r="J36" s="294"/>
      <c r="K36" s="294"/>
      <c r="L36" s="294"/>
      <c r="M36" s="294"/>
      <c r="N36" s="294"/>
      <c r="O36" s="294"/>
      <c r="P36" s="294"/>
      <c r="Q36" s="295"/>
    </row>
    <row r="37" spans="1:17" ht="12.75">
      <c r="A37" s="458"/>
      <c r="B37" s="456" t="s">
        <v>121</v>
      </c>
      <c r="C37" s="320">
        <v>4</v>
      </c>
      <c r="D37" s="320">
        <v>1</v>
      </c>
      <c r="E37" s="320">
        <v>2</v>
      </c>
      <c r="F37" s="320">
        <f t="shared" si="7"/>
        <v>132</v>
      </c>
      <c r="G37" s="320">
        <v>30</v>
      </c>
      <c r="H37" s="289">
        <f t="shared" si="6"/>
        <v>240</v>
      </c>
      <c r="I37" s="291">
        <f t="shared" si="8"/>
        <v>132</v>
      </c>
      <c r="J37" s="294"/>
      <c r="K37" s="294"/>
      <c r="L37" s="294"/>
      <c r="M37" s="294"/>
      <c r="N37" s="294"/>
      <c r="O37" s="294"/>
      <c r="P37" s="294"/>
      <c r="Q37" s="295"/>
    </row>
    <row r="38" spans="1:17" ht="12.75">
      <c r="A38" s="461"/>
      <c r="B38" s="462" t="s">
        <v>120</v>
      </c>
      <c r="C38" s="320">
        <v>4</v>
      </c>
      <c r="D38" s="320">
        <v>1</v>
      </c>
      <c r="E38" s="320">
        <v>5</v>
      </c>
      <c r="F38" s="320">
        <f t="shared" si="7"/>
        <v>330</v>
      </c>
      <c r="G38" s="320">
        <v>30</v>
      </c>
      <c r="H38" s="289">
        <f t="shared" si="6"/>
        <v>600</v>
      </c>
      <c r="I38" s="291">
        <f t="shared" si="8"/>
        <v>330</v>
      </c>
      <c r="J38" s="294"/>
      <c r="K38" s="294"/>
      <c r="L38" s="294"/>
      <c r="M38" s="294"/>
      <c r="N38" s="294"/>
      <c r="O38" s="294"/>
      <c r="P38" s="294"/>
      <c r="Q38" s="295"/>
    </row>
    <row r="39" spans="1:17" ht="13.5">
      <c r="A39" s="465" t="s">
        <v>143</v>
      </c>
      <c r="B39" s="453" t="s">
        <v>144</v>
      </c>
      <c r="C39" s="286"/>
      <c r="D39" s="286"/>
      <c r="E39" s="286"/>
      <c r="F39" s="320">
        <f t="shared" si="7"/>
        <v>0</v>
      </c>
      <c r="G39" s="320">
        <v>0</v>
      </c>
      <c r="H39" s="289">
        <f t="shared" si="6"/>
        <v>0</v>
      </c>
      <c r="I39" s="291">
        <f t="shared" si="8"/>
        <v>0</v>
      </c>
      <c r="J39" s="294"/>
      <c r="K39" s="294"/>
      <c r="L39" s="294"/>
      <c r="M39" s="294"/>
      <c r="N39" s="294"/>
      <c r="O39" s="294"/>
      <c r="P39" s="294"/>
      <c r="Q39" s="295"/>
    </row>
    <row r="40" spans="1:17" ht="12.75">
      <c r="A40" s="452"/>
      <c r="B40" s="455" t="s">
        <v>133</v>
      </c>
      <c r="C40" s="320">
        <v>4</v>
      </c>
      <c r="D40" s="320">
        <v>1</v>
      </c>
      <c r="E40" s="320">
        <v>7</v>
      </c>
      <c r="F40" s="320">
        <f t="shared" si="7"/>
        <v>462</v>
      </c>
      <c r="G40" s="320">
        <v>30</v>
      </c>
      <c r="H40" s="289">
        <f t="shared" si="6"/>
        <v>840</v>
      </c>
      <c r="I40" s="291">
        <f t="shared" si="8"/>
        <v>462</v>
      </c>
      <c r="J40" s="294"/>
      <c r="K40" s="294"/>
      <c r="L40" s="294"/>
      <c r="M40" s="294"/>
      <c r="N40" s="294"/>
      <c r="O40" s="294"/>
      <c r="P40" s="294"/>
      <c r="Q40" s="295"/>
    </row>
    <row r="41" spans="1:17" ht="12.75">
      <c r="A41" s="452"/>
      <c r="B41" s="455" t="s">
        <v>145</v>
      </c>
      <c r="C41" s="320">
        <v>4</v>
      </c>
      <c r="D41" s="320">
        <v>1</v>
      </c>
      <c r="E41" s="320">
        <v>1</v>
      </c>
      <c r="F41" s="320">
        <f t="shared" si="7"/>
        <v>66</v>
      </c>
      <c r="G41" s="320">
        <v>30</v>
      </c>
      <c r="H41" s="289">
        <f t="shared" si="6"/>
        <v>120</v>
      </c>
      <c r="I41" s="291">
        <f t="shared" si="8"/>
        <v>66</v>
      </c>
      <c r="J41" s="294"/>
      <c r="K41" s="294"/>
      <c r="L41" s="294"/>
      <c r="M41" s="294"/>
      <c r="N41" s="294"/>
      <c r="O41" s="294"/>
      <c r="P41" s="294"/>
      <c r="Q41" s="295"/>
    </row>
    <row r="42" spans="1:17" ht="13.5">
      <c r="A42" s="458" t="s">
        <v>146</v>
      </c>
      <c r="B42" s="457" t="s">
        <v>147</v>
      </c>
      <c r="C42" s="286"/>
      <c r="D42" s="286"/>
      <c r="E42" s="286"/>
      <c r="F42" s="320">
        <f t="shared" si="7"/>
        <v>0</v>
      </c>
      <c r="G42" s="320"/>
      <c r="H42" s="289">
        <f t="shared" si="6"/>
        <v>0</v>
      </c>
      <c r="I42" s="291">
        <f t="shared" si="8"/>
        <v>0</v>
      </c>
      <c r="J42" s="294"/>
      <c r="K42" s="294"/>
      <c r="L42" s="294"/>
      <c r="M42" s="294"/>
      <c r="N42" s="294"/>
      <c r="O42" s="294"/>
      <c r="P42" s="294"/>
      <c r="Q42" s="295"/>
    </row>
    <row r="43" spans="1:17" ht="12.75">
      <c r="A43" s="458"/>
      <c r="B43" s="456" t="s">
        <v>138</v>
      </c>
      <c r="C43" s="320">
        <v>3</v>
      </c>
      <c r="D43" s="320">
        <v>1</v>
      </c>
      <c r="E43" s="320">
        <v>4</v>
      </c>
      <c r="F43" s="320">
        <f t="shared" si="7"/>
        <v>198</v>
      </c>
      <c r="G43" s="320">
        <v>30</v>
      </c>
      <c r="H43" s="289">
        <f t="shared" si="6"/>
        <v>360</v>
      </c>
      <c r="I43" s="291">
        <f t="shared" si="8"/>
        <v>198</v>
      </c>
      <c r="J43" s="294"/>
      <c r="K43" s="294"/>
      <c r="L43" s="294"/>
      <c r="M43" s="294"/>
      <c r="N43" s="294"/>
      <c r="O43" s="294"/>
      <c r="P43" s="294"/>
      <c r="Q43" s="295"/>
    </row>
    <row r="44" spans="1:17" ht="12.75">
      <c r="A44" s="458"/>
      <c r="B44" s="456" t="s">
        <v>124</v>
      </c>
      <c r="C44" s="320">
        <v>3</v>
      </c>
      <c r="D44" s="320">
        <v>1</v>
      </c>
      <c r="E44" s="320">
        <v>2</v>
      </c>
      <c r="F44" s="320">
        <f t="shared" si="7"/>
        <v>99</v>
      </c>
      <c r="G44" s="320">
        <v>30</v>
      </c>
      <c r="H44" s="289">
        <f t="shared" si="6"/>
        <v>180</v>
      </c>
      <c r="I44" s="291">
        <f t="shared" si="8"/>
        <v>99</v>
      </c>
      <c r="J44" s="294"/>
      <c r="K44" s="294"/>
      <c r="L44" s="294"/>
      <c r="M44" s="294"/>
      <c r="N44" s="294"/>
      <c r="O44" s="294"/>
      <c r="P44" s="294"/>
      <c r="Q44" s="295"/>
    </row>
    <row r="45" spans="1:17" ht="13.5">
      <c r="A45" s="458" t="s">
        <v>148</v>
      </c>
      <c r="B45" s="457" t="s">
        <v>149</v>
      </c>
      <c r="C45" s="286"/>
      <c r="D45" s="286"/>
      <c r="E45" s="286"/>
      <c r="F45" s="320">
        <f t="shared" si="7"/>
        <v>0</v>
      </c>
      <c r="G45" s="320">
        <v>0</v>
      </c>
      <c r="H45" s="289">
        <f t="shared" si="6"/>
        <v>0</v>
      </c>
      <c r="I45" s="291">
        <f t="shared" si="8"/>
        <v>0</v>
      </c>
      <c r="J45" s="294"/>
      <c r="K45" s="294"/>
      <c r="L45" s="294"/>
      <c r="M45" s="294"/>
      <c r="N45" s="294"/>
      <c r="O45" s="294"/>
      <c r="P45" s="294"/>
      <c r="Q45" s="295"/>
    </row>
    <row r="46" spans="1:17" ht="12.75">
      <c r="A46" s="458"/>
      <c r="B46" s="456" t="s">
        <v>121</v>
      </c>
      <c r="C46" s="320">
        <v>3</v>
      </c>
      <c r="D46" s="320">
        <v>1</v>
      </c>
      <c r="E46" s="320">
        <v>4</v>
      </c>
      <c r="F46" s="320">
        <f t="shared" si="7"/>
        <v>198</v>
      </c>
      <c r="G46" s="320">
        <v>30</v>
      </c>
      <c r="H46" s="289">
        <f t="shared" si="6"/>
        <v>360</v>
      </c>
      <c r="I46" s="291">
        <f t="shared" si="8"/>
        <v>198</v>
      </c>
      <c r="J46" s="294"/>
      <c r="K46" s="294"/>
      <c r="L46" s="294"/>
      <c r="M46" s="294"/>
      <c r="N46" s="294"/>
      <c r="O46" s="294"/>
      <c r="P46" s="294"/>
      <c r="Q46" s="295"/>
    </row>
    <row r="47" spans="1:17" ht="13.5">
      <c r="A47" s="458" t="s">
        <v>150</v>
      </c>
      <c r="B47" s="460" t="s">
        <v>151</v>
      </c>
      <c r="C47" s="320"/>
      <c r="D47" s="320"/>
      <c r="E47" s="320"/>
      <c r="F47" s="320">
        <f t="shared" si="7"/>
        <v>0</v>
      </c>
      <c r="G47" s="320">
        <v>0</v>
      </c>
      <c r="H47" s="289">
        <f t="shared" si="6"/>
        <v>0</v>
      </c>
      <c r="I47" s="291">
        <f t="shared" si="8"/>
        <v>0</v>
      </c>
      <c r="J47" s="294"/>
      <c r="K47" s="294"/>
      <c r="L47" s="294"/>
      <c r="M47" s="294"/>
      <c r="N47" s="294"/>
      <c r="O47" s="294"/>
      <c r="P47" s="294"/>
      <c r="Q47" s="295"/>
    </row>
    <row r="48" spans="1:17" ht="12.75">
      <c r="A48" s="458"/>
      <c r="B48" s="456" t="s">
        <v>145</v>
      </c>
      <c r="C48" s="320">
        <v>2</v>
      </c>
      <c r="D48" s="320">
        <v>1</v>
      </c>
      <c r="E48" s="320">
        <v>10</v>
      </c>
      <c r="F48" s="320">
        <f t="shared" si="7"/>
        <v>330</v>
      </c>
      <c r="G48" s="320">
        <v>30</v>
      </c>
      <c r="H48" s="289">
        <f t="shared" si="6"/>
        <v>600</v>
      </c>
      <c r="I48" s="291">
        <f t="shared" si="8"/>
        <v>330</v>
      </c>
      <c r="J48" s="294"/>
      <c r="K48" s="294"/>
      <c r="L48" s="294"/>
      <c r="M48" s="294"/>
      <c r="N48" s="294"/>
      <c r="O48" s="294"/>
      <c r="P48" s="294"/>
      <c r="Q48" s="295"/>
    </row>
    <row r="49" spans="1:17" ht="13.5">
      <c r="A49" s="461" t="s">
        <v>152</v>
      </c>
      <c r="B49" s="466" t="s">
        <v>153</v>
      </c>
      <c r="C49" s="320"/>
      <c r="D49" s="320"/>
      <c r="E49" s="320"/>
      <c r="F49" s="320">
        <f t="shared" si="7"/>
        <v>0</v>
      </c>
      <c r="G49" s="320">
        <v>0</v>
      </c>
      <c r="H49" s="289">
        <f t="shared" si="6"/>
        <v>0</v>
      </c>
      <c r="I49" s="291">
        <f t="shared" si="8"/>
        <v>0</v>
      </c>
      <c r="J49" s="294"/>
      <c r="K49" s="294"/>
      <c r="L49" s="294"/>
      <c r="M49" s="294"/>
      <c r="N49" s="294"/>
      <c r="O49" s="294"/>
      <c r="P49" s="294"/>
      <c r="Q49" s="295"/>
    </row>
    <row r="50" spans="1:17" ht="12.75">
      <c r="A50" s="461"/>
      <c r="B50" s="455" t="s">
        <v>154</v>
      </c>
      <c r="C50" s="320">
        <v>2</v>
      </c>
      <c r="D50" s="320">
        <v>1</v>
      </c>
      <c r="E50" s="320">
        <v>1</v>
      </c>
      <c r="F50" s="320">
        <f t="shared" si="7"/>
        <v>33</v>
      </c>
      <c r="G50" s="320">
        <v>30</v>
      </c>
      <c r="H50" s="289">
        <f t="shared" si="6"/>
        <v>60</v>
      </c>
      <c r="I50" s="291">
        <f t="shared" si="8"/>
        <v>33</v>
      </c>
      <c r="J50" s="294"/>
      <c r="K50" s="294"/>
      <c r="L50" s="294"/>
      <c r="M50" s="294"/>
      <c r="N50" s="294"/>
      <c r="O50" s="294"/>
      <c r="P50" s="294"/>
      <c r="Q50" s="295"/>
    </row>
    <row r="51" spans="1:17" ht="12.75">
      <c r="A51" s="461"/>
      <c r="B51" s="455" t="s">
        <v>127</v>
      </c>
      <c r="C51" s="320">
        <v>2</v>
      </c>
      <c r="D51" s="320">
        <v>1</v>
      </c>
      <c r="E51" s="320">
        <v>3</v>
      </c>
      <c r="F51" s="320">
        <f t="shared" si="7"/>
        <v>99</v>
      </c>
      <c r="G51" s="320">
        <v>30</v>
      </c>
      <c r="H51" s="289">
        <f t="shared" si="6"/>
        <v>180</v>
      </c>
      <c r="I51" s="291">
        <f t="shared" si="8"/>
        <v>99</v>
      </c>
      <c r="J51" s="294"/>
      <c r="K51" s="294"/>
      <c r="L51" s="294"/>
      <c r="M51" s="294"/>
      <c r="N51" s="294"/>
      <c r="O51" s="294"/>
      <c r="P51" s="294"/>
      <c r="Q51" s="295"/>
    </row>
    <row r="52" spans="1:17" ht="12.75">
      <c r="A52" s="458" t="s">
        <v>155</v>
      </c>
      <c r="B52" s="451" t="s">
        <v>156</v>
      </c>
      <c r="C52" s="320">
        <f t="shared" ref="C52:I52" si="9">SUM(C53:C64)</f>
        <v>0</v>
      </c>
      <c r="D52" s="320">
        <f t="shared" si="9"/>
        <v>0</v>
      </c>
      <c r="E52" s="320">
        <f t="shared" si="9"/>
        <v>0</v>
      </c>
      <c r="F52" s="320">
        <f t="shared" si="9"/>
        <v>0</v>
      </c>
      <c r="G52" s="320">
        <f t="shared" si="9"/>
        <v>48</v>
      </c>
      <c r="H52" s="286">
        <f t="shared" si="9"/>
        <v>0</v>
      </c>
      <c r="I52" s="286">
        <f t="shared" si="9"/>
        <v>0</v>
      </c>
      <c r="J52" s="294"/>
      <c r="K52" s="294"/>
      <c r="L52" s="294"/>
      <c r="M52" s="294"/>
      <c r="N52" s="294"/>
      <c r="O52" s="294"/>
      <c r="P52" s="294"/>
      <c r="Q52" s="295"/>
    </row>
    <row r="53" spans="1:17" ht="12.75">
      <c r="A53" s="467"/>
      <c r="B53" s="454" t="s">
        <v>157</v>
      </c>
      <c r="C53" s="320">
        <v>0</v>
      </c>
      <c r="D53" s="320">
        <v>0</v>
      </c>
      <c r="E53" s="320">
        <v>0</v>
      </c>
      <c r="F53" s="320">
        <f t="shared" ref="F53:F64" si="10">I53+J53+K53</f>
        <v>0</v>
      </c>
      <c r="G53" s="320">
        <v>0</v>
      </c>
      <c r="H53" s="289">
        <f t="shared" ref="H53:H64" si="11">C53*E53*G53</f>
        <v>0</v>
      </c>
      <c r="I53" s="291">
        <f t="shared" ref="I53:I64" si="12">C53*D53*E53*16.5</f>
        <v>0</v>
      </c>
      <c r="J53" s="294"/>
      <c r="K53" s="294"/>
      <c r="L53" s="294"/>
      <c r="M53" s="294"/>
      <c r="N53" s="294"/>
      <c r="O53" s="294"/>
      <c r="P53" s="294"/>
      <c r="Q53" s="295"/>
    </row>
    <row r="54" spans="1:17" ht="12.75">
      <c r="A54" s="458" t="s">
        <v>158</v>
      </c>
      <c r="B54" s="454" t="s">
        <v>159</v>
      </c>
      <c r="C54" s="320">
        <v>0</v>
      </c>
      <c r="D54" s="320">
        <v>0</v>
      </c>
      <c r="E54" s="320">
        <v>0</v>
      </c>
      <c r="F54" s="320">
        <f t="shared" si="10"/>
        <v>0</v>
      </c>
      <c r="G54" s="320">
        <v>0</v>
      </c>
      <c r="H54" s="289">
        <f t="shared" si="11"/>
        <v>0</v>
      </c>
      <c r="I54" s="291">
        <f t="shared" si="12"/>
        <v>0</v>
      </c>
      <c r="J54" s="294"/>
      <c r="K54" s="294"/>
      <c r="L54" s="294"/>
      <c r="M54" s="294"/>
      <c r="N54" s="294"/>
      <c r="O54" s="294"/>
      <c r="P54" s="294"/>
      <c r="Q54" s="295"/>
    </row>
    <row r="55" spans="1:17" ht="12.75">
      <c r="A55" s="458" t="s">
        <v>160</v>
      </c>
      <c r="B55" s="454" t="s">
        <v>161</v>
      </c>
      <c r="C55" s="320">
        <v>0</v>
      </c>
      <c r="D55" s="320">
        <v>0</v>
      </c>
      <c r="E55" s="320">
        <v>0</v>
      </c>
      <c r="F55" s="320">
        <f t="shared" si="10"/>
        <v>0</v>
      </c>
      <c r="G55" s="320">
        <v>0</v>
      </c>
      <c r="H55" s="289">
        <f t="shared" si="11"/>
        <v>0</v>
      </c>
      <c r="I55" s="291">
        <f t="shared" si="12"/>
        <v>0</v>
      </c>
      <c r="J55" s="294"/>
      <c r="K55" s="294"/>
      <c r="L55" s="294"/>
      <c r="M55" s="294"/>
      <c r="N55" s="294"/>
      <c r="O55" s="294"/>
      <c r="P55" s="294"/>
      <c r="Q55" s="295"/>
    </row>
    <row r="56" spans="1:17" ht="12.75">
      <c r="A56" s="458" t="s">
        <v>162</v>
      </c>
      <c r="B56" s="459" t="s">
        <v>163</v>
      </c>
      <c r="C56" s="320">
        <v>0</v>
      </c>
      <c r="D56" s="320">
        <v>0</v>
      </c>
      <c r="E56" s="320">
        <v>0</v>
      </c>
      <c r="F56" s="320">
        <f t="shared" si="10"/>
        <v>0</v>
      </c>
      <c r="G56" s="320">
        <v>0</v>
      </c>
      <c r="H56" s="289">
        <f t="shared" si="11"/>
        <v>0</v>
      </c>
      <c r="I56" s="291">
        <f t="shared" si="12"/>
        <v>0</v>
      </c>
      <c r="J56" s="294"/>
      <c r="K56" s="294"/>
      <c r="L56" s="294"/>
      <c r="M56" s="294"/>
      <c r="N56" s="294"/>
      <c r="O56" s="294"/>
      <c r="P56" s="294"/>
      <c r="Q56" s="295"/>
    </row>
    <row r="57" spans="1:17" ht="12.75">
      <c r="A57" s="458" t="s">
        <v>164</v>
      </c>
      <c r="B57" s="456" t="s">
        <v>120</v>
      </c>
      <c r="C57" s="320">
        <v>0</v>
      </c>
      <c r="D57" s="320">
        <v>0</v>
      </c>
      <c r="E57" s="320">
        <v>0</v>
      </c>
      <c r="F57" s="320">
        <f t="shared" si="10"/>
        <v>0</v>
      </c>
      <c r="G57" s="320">
        <v>8</v>
      </c>
      <c r="H57" s="289">
        <f t="shared" si="11"/>
        <v>0</v>
      </c>
      <c r="I57" s="291">
        <f t="shared" si="12"/>
        <v>0</v>
      </c>
      <c r="J57" s="294"/>
      <c r="K57" s="294"/>
      <c r="L57" s="294"/>
      <c r="M57" s="294"/>
      <c r="N57" s="294"/>
      <c r="O57" s="294"/>
      <c r="P57" s="294"/>
      <c r="Q57" s="295"/>
    </row>
    <row r="58" spans="1:17" ht="12.75">
      <c r="A58" s="458"/>
      <c r="B58" s="456" t="s">
        <v>133</v>
      </c>
      <c r="C58" s="320">
        <v>0</v>
      </c>
      <c r="D58" s="320">
        <v>0</v>
      </c>
      <c r="E58" s="320">
        <v>0</v>
      </c>
      <c r="F58" s="320">
        <f t="shared" si="10"/>
        <v>0</v>
      </c>
      <c r="G58" s="320">
        <v>8</v>
      </c>
      <c r="H58" s="289">
        <f t="shared" si="11"/>
        <v>0</v>
      </c>
      <c r="I58" s="291">
        <f t="shared" si="12"/>
        <v>0</v>
      </c>
      <c r="J58" s="294"/>
      <c r="K58" s="294"/>
      <c r="L58" s="294"/>
      <c r="M58" s="294"/>
      <c r="N58" s="294"/>
      <c r="O58" s="294"/>
      <c r="P58" s="294"/>
      <c r="Q58" s="295"/>
    </row>
    <row r="59" spans="1:17" ht="12.75">
      <c r="A59" s="458"/>
      <c r="B59" s="456" t="s">
        <v>124</v>
      </c>
      <c r="C59" s="320">
        <v>0</v>
      </c>
      <c r="D59" s="320">
        <v>0</v>
      </c>
      <c r="E59" s="320">
        <v>0</v>
      </c>
      <c r="F59" s="320">
        <f t="shared" si="10"/>
        <v>0</v>
      </c>
      <c r="G59" s="320">
        <v>8</v>
      </c>
      <c r="H59" s="289">
        <f t="shared" si="11"/>
        <v>0</v>
      </c>
      <c r="I59" s="291">
        <f t="shared" si="12"/>
        <v>0</v>
      </c>
      <c r="J59" s="294"/>
      <c r="K59" s="294"/>
      <c r="L59" s="294"/>
      <c r="M59" s="294"/>
      <c r="N59" s="294"/>
      <c r="O59" s="294"/>
      <c r="P59" s="294"/>
      <c r="Q59" s="295"/>
    </row>
    <row r="60" spans="1:17" ht="12.75">
      <c r="A60" s="458"/>
      <c r="B60" s="456" t="s">
        <v>138</v>
      </c>
      <c r="C60" s="320">
        <v>0</v>
      </c>
      <c r="D60" s="320">
        <v>0</v>
      </c>
      <c r="E60" s="320">
        <v>0</v>
      </c>
      <c r="F60" s="320">
        <f t="shared" si="10"/>
        <v>0</v>
      </c>
      <c r="G60" s="320">
        <v>8</v>
      </c>
      <c r="H60" s="289">
        <f t="shared" si="11"/>
        <v>0</v>
      </c>
      <c r="I60" s="291">
        <f t="shared" si="12"/>
        <v>0</v>
      </c>
      <c r="J60" s="294"/>
      <c r="K60" s="294"/>
      <c r="L60" s="294"/>
      <c r="M60" s="294"/>
      <c r="N60" s="294"/>
      <c r="O60" s="294"/>
      <c r="P60" s="294"/>
      <c r="Q60" s="295"/>
    </row>
    <row r="61" spans="1:17" ht="12.75">
      <c r="A61" s="458"/>
      <c r="B61" s="456" t="s">
        <v>121</v>
      </c>
      <c r="C61" s="320">
        <v>0</v>
      </c>
      <c r="D61" s="320">
        <v>0</v>
      </c>
      <c r="E61" s="320">
        <v>0</v>
      </c>
      <c r="F61" s="320">
        <f t="shared" si="10"/>
        <v>0</v>
      </c>
      <c r="G61" s="320">
        <v>0</v>
      </c>
      <c r="H61" s="289">
        <f t="shared" si="11"/>
        <v>0</v>
      </c>
      <c r="I61" s="291">
        <f t="shared" si="12"/>
        <v>0</v>
      </c>
      <c r="J61" s="294"/>
      <c r="K61" s="294"/>
      <c r="L61" s="294"/>
      <c r="M61" s="294"/>
      <c r="N61" s="294"/>
      <c r="O61" s="294"/>
      <c r="P61" s="294"/>
      <c r="Q61" s="295"/>
    </row>
    <row r="62" spans="1:17" ht="12.75">
      <c r="A62" s="458"/>
      <c r="B62" s="456" t="s">
        <v>127</v>
      </c>
      <c r="C62" s="320">
        <v>0</v>
      </c>
      <c r="D62" s="320">
        <v>0</v>
      </c>
      <c r="E62" s="320">
        <v>0</v>
      </c>
      <c r="F62" s="320">
        <f t="shared" si="10"/>
        <v>0</v>
      </c>
      <c r="G62" s="320">
        <v>8</v>
      </c>
      <c r="H62" s="289">
        <f t="shared" si="11"/>
        <v>0</v>
      </c>
      <c r="I62" s="291">
        <f t="shared" si="12"/>
        <v>0</v>
      </c>
      <c r="J62" s="294"/>
      <c r="K62" s="294"/>
      <c r="L62" s="294"/>
      <c r="M62" s="294"/>
      <c r="N62" s="294"/>
      <c r="O62" s="294"/>
      <c r="P62" s="294"/>
      <c r="Q62" s="295"/>
    </row>
    <row r="63" spans="1:17" ht="12.75">
      <c r="A63" s="458"/>
      <c r="B63" s="456" t="s">
        <v>145</v>
      </c>
      <c r="C63" s="320">
        <v>0</v>
      </c>
      <c r="D63" s="320">
        <v>0</v>
      </c>
      <c r="E63" s="320">
        <v>0</v>
      </c>
      <c r="F63" s="320">
        <f t="shared" si="10"/>
        <v>0</v>
      </c>
      <c r="G63" s="320">
        <v>8</v>
      </c>
      <c r="H63" s="289">
        <f t="shared" si="11"/>
        <v>0</v>
      </c>
      <c r="I63" s="291">
        <f t="shared" si="12"/>
        <v>0</v>
      </c>
      <c r="J63" s="294"/>
      <c r="K63" s="294"/>
      <c r="L63" s="294"/>
      <c r="M63" s="294"/>
      <c r="N63" s="294"/>
      <c r="O63" s="294"/>
      <c r="P63" s="294"/>
      <c r="Q63" s="295"/>
    </row>
    <row r="64" spans="1:17" ht="12.75">
      <c r="A64" s="461"/>
      <c r="B64" s="468" t="s">
        <v>165</v>
      </c>
      <c r="C64" s="320">
        <v>0</v>
      </c>
      <c r="D64" s="320">
        <v>0</v>
      </c>
      <c r="E64" s="320">
        <v>0</v>
      </c>
      <c r="F64" s="320">
        <f t="shared" si="10"/>
        <v>0</v>
      </c>
      <c r="G64" s="320">
        <v>0</v>
      </c>
      <c r="H64" s="289">
        <f t="shared" si="11"/>
        <v>0</v>
      </c>
      <c r="I64" s="291">
        <f t="shared" si="12"/>
        <v>0</v>
      </c>
      <c r="J64" s="294"/>
      <c r="K64" s="294"/>
      <c r="L64" s="294"/>
      <c r="M64" s="294"/>
      <c r="N64" s="294"/>
      <c r="O64" s="294"/>
      <c r="P64" s="294"/>
      <c r="Q64" s="295"/>
    </row>
    <row r="65" spans="1:17" ht="12.75">
      <c r="A65" s="461">
        <v>2</v>
      </c>
      <c r="B65" s="469" t="s">
        <v>166</v>
      </c>
      <c r="C65" s="320">
        <f t="shared" ref="C65:I65" si="13">SUM(C66:C73)</f>
        <v>18</v>
      </c>
      <c r="D65" s="296">
        <f t="shared" si="13"/>
        <v>9</v>
      </c>
      <c r="E65" s="296">
        <f t="shared" si="13"/>
        <v>8</v>
      </c>
      <c r="F65" s="296">
        <f t="shared" si="13"/>
        <v>594</v>
      </c>
      <c r="G65" s="296">
        <f t="shared" si="13"/>
        <v>240</v>
      </c>
      <c r="H65" s="291">
        <f t="shared" si="13"/>
        <v>960</v>
      </c>
      <c r="I65" s="291">
        <f t="shared" si="13"/>
        <v>594</v>
      </c>
      <c r="J65" s="294"/>
      <c r="K65" s="294"/>
      <c r="L65" s="294"/>
      <c r="M65" s="294"/>
      <c r="N65" s="294"/>
      <c r="O65" s="294"/>
      <c r="P65" s="294"/>
      <c r="Q65" s="295"/>
    </row>
    <row r="66" spans="1:17" ht="13.5">
      <c r="A66" s="467" t="s">
        <v>167</v>
      </c>
      <c r="B66" s="453" t="s">
        <v>168</v>
      </c>
      <c r="C66" s="320"/>
      <c r="D66" s="286"/>
      <c r="E66" s="286"/>
      <c r="F66" s="286"/>
      <c r="G66" s="320">
        <v>0</v>
      </c>
      <c r="H66" s="289">
        <f t="shared" ref="H66:H74" si="14">C66*E66*G66</f>
        <v>0</v>
      </c>
      <c r="I66" s="291">
        <f t="shared" ref="I66:I74" si="15">C66*D66*E66*16.5</f>
        <v>0</v>
      </c>
      <c r="J66" s="294"/>
      <c r="K66" s="294"/>
      <c r="L66" s="294"/>
      <c r="M66" s="294"/>
      <c r="N66" s="294"/>
      <c r="O66" s="294"/>
      <c r="P66" s="294"/>
      <c r="Q66" s="295"/>
    </row>
    <row r="67" spans="1:17" ht="12.75">
      <c r="A67" s="458"/>
      <c r="B67" s="455" t="s">
        <v>145</v>
      </c>
      <c r="C67" s="320">
        <v>3</v>
      </c>
      <c r="D67" s="320">
        <v>1.5</v>
      </c>
      <c r="E67" s="320">
        <v>1</v>
      </c>
      <c r="F67" s="320">
        <f t="shared" ref="F67:F73" si="16">I67+J67+K67</f>
        <v>74.25</v>
      </c>
      <c r="G67" s="320">
        <v>40</v>
      </c>
      <c r="H67" s="289">
        <f t="shared" si="14"/>
        <v>120</v>
      </c>
      <c r="I67" s="291">
        <f t="shared" si="15"/>
        <v>74.25</v>
      </c>
      <c r="J67" s="294"/>
      <c r="K67" s="294"/>
      <c r="L67" s="294"/>
      <c r="M67" s="294"/>
      <c r="N67" s="294"/>
      <c r="O67" s="294"/>
      <c r="P67" s="294"/>
      <c r="Q67" s="295"/>
    </row>
    <row r="68" spans="1:17" ht="12.75">
      <c r="A68" s="458"/>
      <c r="B68" s="455" t="s">
        <v>127</v>
      </c>
      <c r="C68" s="320">
        <v>3</v>
      </c>
      <c r="D68" s="320">
        <v>1.5</v>
      </c>
      <c r="E68" s="320">
        <v>1</v>
      </c>
      <c r="F68" s="320">
        <f t="shared" si="16"/>
        <v>74.25</v>
      </c>
      <c r="G68" s="320">
        <v>40</v>
      </c>
      <c r="H68" s="289">
        <f t="shared" si="14"/>
        <v>120</v>
      </c>
      <c r="I68" s="291">
        <f t="shared" si="15"/>
        <v>74.25</v>
      </c>
      <c r="J68" s="294"/>
      <c r="K68" s="294"/>
      <c r="L68" s="294"/>
      <c r="M68" s="294"/>
      <c r="N68" s="294"/>
      <c r="O68" s="294"/>
      <c r="P68" s="294"/>
      <c r="Q68" s="295"/>
    </row>
    <row r="69" spans="1:17" ht="12.75">
      <c r="A69" s="458"/>
      <c r="B69" s="455" t="s">
        <v>120</v>
      </c>
      <c r="C69" s="320">
        <v>3</v>
      </c>
      <c r="D69" s="320">
        <v>1.5</v>
      </c>
      <c r="E69" s="320">
        <v>1</v>
      </c>
      <c r="F69" s="320">
        <f t="shared" si="16"/>
        <v>74.25</v>
      </c>
      <c r="G69" s="320">
        <v>40</v>
      </c>
      <c r="H69" s="289">
        <f t="shared" si="14"/>
        <v>120</v>
      </c>
      <c r="I69" s="291">
        <f t="shared" si="15"/>
        <v>74.25</v>
      </c>
      <c r="J69" s="294"/>
      <c r="K69" s="294"/>
      <c r="L69" s="294"/>
      <c r="M69" s="294"/>
      <c r="N69" s="294"/>
      <c r="O69" s="294"/>
      <c r="P69" s="294"/>
      <c r="Q69" s="295"/>
    </row>
    <row r="70" spans="1:17" ht="12.75">
      <c r="A70" s="458"/>
      <c r="B70" s="456" t="s">
        <v>133</v>
      </c>
      <c r="C70" s="320">
        <v>3</v>
      </c>
      <c r="D70" s="320">
        <v>1.5</v>
      </c>
      <c r="E70" s="320">
        <v>1</v>
      </c>
      <c r="F70" s="320">
        <f t="shared" si="16"/>
        <v>74.25</v>
      </c>
      <c r="G70" s="320">
        <v>40</v>
      </c>
      <c r="H70" s="289">
        <f t="shared" si="14"/>
        <v>120</v>
      </c>
      <c r="I70" s="291">
        <f t="shared" si="15"/>
        <v>74.25</v>
      </c>
      <c r="J70" s="294"/>
      <c r="K70" s="294"/>
      <c r="L70" s="294"/>
      <c r="M70" s="294"/>
      <c r="N70" s="294"/>
      <c r="O70" s="294"/>
      <c r="P70" s="294"/>
      <c r="Q70" s="295"/>
    </row>
    <row r="71" spans="1:17" ht="12.75">
      <c r="A71" s="458"/>
      <c r="B71" s="456" t="s">
        <v>121</v>
      </c>
      <c r="C71" s="320">
        <v>0</v>
      </c>
      <c r="D71" s="320">
        <v>0</v>
      </c>
      <c r="E71" s="320">
        <v>0</v>
      </c>
      <c r="F71" s="320">
        <f t="shared" si="16"/>
        <v>0</v>
      </c>
      <c r="G71" s="320">
        <v>0</v>
      </c>
      <c r="H71" s="289">
        <f t="shared" si="14"/>
        <v>0</v>
      </c>
      <c r="I71" s="291">
        <f t="shared" si="15"/>
        <v>0</v>
      </c>
      <c r="J71" s="294"/>
      <c r="K71" s="294"/>
      <c r="L71" s="294"/>
      <c r="M71" s="294"/>
      <c r="N71" s="294"/>
      <c r="O71" s="294"/>
      <c r="P71" s="294"/>
      <c r="Q71" s="295"/>
    </row>
    <row r="72" spans="1:17" ht="12.75">
      <c r="A72" s="461"/>
      <c r="B72" s="462" t="s">
        <v>138</v>
      </c>
      <c r="C72" s="320">
        <v>3</v>
      </c>
      <c r="D72" s="320">
        <v>1.5</v>
      </c>
      <c r="E72" s="320">
        <v>3</v>
      </c>
      <c r="F72" s="320">
        <f t="shared" si="16"/>
        <v>222.75</v>
      </c>
      <c r="G72" s="320">
        <v>40</v>
      </c>
      <c r="H72" s="289">
        <f t="shared" si="14"/>
        <v>360</v>
      </c>
      <c r="I72" s="291">
        <f t="shared" si="15"/>
        <v>222.75</v>
      </c>
      <c r="J72" s="294"/>
      <c r="K72" s="294"/>
      <c r="L72" s="294"/>
      <c r="M72" s="294"/>
      <c r="N72" s="294"/>
      <c r="O72" s="294"/>
      <c r="P72" s="294"/>
      <c r="Q72" s="295"/>
    </row>
    <row r="73" spans="1:17" ht="12.75">
      <c r="A73" s="461"/>
      <c r="B73" s="462" t="s">
        <v>124</v>
      </c>
      <c r="C73" s="320">
        <v>3</v>
      </c>
      <c r="D73" s="320">
        <v>1.5</v>
      </c>
      <c r="E73" s="320">
        <v>1</v>
      </c>
      <c r="F73" s="320">
        <f t="shared" si="16"/>
        <v>74.25</v>
      </c>
      <c r="G73" s="320">
        <v>40</v>
      </c>
      <c r="H73" s="289">
        <f t="shared" si="14"/>
        <v>120</v>
      </c>
      <c r="I73" s="291">
        <f t="shared" si="15"/>
        <v>74.25</v>
      </c>
      <c r="J73" s="294"/>
      <c r="K73" s="294"/>
      <c r="L73" s="294"/>
      <c r="M73" s="294"/>
      <c r="N73" s="294"/>
      <c r="O73" s="294"/>
      <c r="P73" s="294"/>
      <c r="Q73" s="295"/>
    </row>
    <row r="74" spans="1:17" ht="12.75">
      <c r="A74" s="461" t="s">
        <v>169</v>
      </c>
      <c r="B74" s="470" t="s">
        <v>170</v>
      </c>
      <c r="C74" s="320">
        <v>0</v>
      </c>
      <c r="D74" s="320">
        <v>0</v>
      </c>
      <c r="E74" s="320">
        <v>0</v>
      </c>
      <c r="F74" s="320">
        <v>0</v>
      </c>
      <c r="G74" s="320">
        <v>0</v>
      </c>
      <c r="H74" s="289">
        <f t="shared" si="14"/>
        <v>0</v>
      </c>
      <c r="I74" s="291">
        <f t="shared" si="15"/>
        <v>0</v>
      </c>
      <c r="J74" s="294"/>
      <c r="K74" s="294"/>
      <c r="L74" s="294"/>
      <c r="M74" s="294"/>
      <c r="N74" s="294"/>
      <c r="O74" s="294"/>
      <c r="P74" s="294"/>
      <c r="Q74" s="295"/>
    </row>
    <row r="75" spans="1:17" ht="12.75">
      <c r="A75" s="448" t="s">
        <v>38</v>
      </c>
      <c r="B75" s="449" t="s">
        <v>171</v>
      </c>
      <c r="C75" s="320">
        <f t="shared" ref="C75:I75" si="17">C76</f>
        <v>27</v>
      </c>
      <c r="D75" s="320">
        <f t="shared" si="17"/>
        <v>7</v>
      </c>
      <c r="E75" s="320">
        <f t="shared" si="17"/>
        <v>9</v>
      </c>
      <c r="F75" s="320">
        <f t="shared" si="17"/>
        <v>511.5</v>
      </c>
      <c r="G75" s="320">
        <f t="shared" si="17"/>
        <v>200</v>
      </c>
      <c r="H75" s="286">
        <f t="shared" si="17"/>
        <v>920</v>
      </c>
      <c r="I75" s="286">
        <f t="shared" si="17"/>
        <v>511.5</v>
      </c>
      <c r="J75" s="317"/>
      <c r="K75" s="317"/>
      <c r="L75" s="317"/>
      <c r="M75" s="317"/>
      <c r="N75" s="317"/>
      <c r="O75" s="317"/>
      <c r="P75" s="294"/>
      <c r="Q75" s="295"/>
    </row>
    <row r="76" spans="1:17" ht="12.75">
      <c r="A76" s="448">
        <v>1</v>
      </c>
      <c r="B76" s="470" t="s">
        <v>172</v>
      </c>
      <c r="C76" s="296">
        <f t="shared" ref="C76:I76" si="18">SUM(C77:C93)</f>
        <v>27</v>
      </c>
      <c r="D76" s="296">
        <f t="shared" si="18"/>
        <v>7</v>
      </c>
      <c r="E76" s="296">
        <f t="shared" si="18"/>
        <v>9</v>
      </c>
      <c r="F76" s="296">
        <f t="shared" si="18"/>
        <v>511.5</v>
      </c>
      <c r="G76" s="296">
        <f t="shared" si="18"/>
        <v>200</v>
      </c>
      <c r="H76" s="291">
        <f t="shared" si="18"/>
        <v>920</v>
      </c>
      <c r="I76" s="291">
        <f t="shared" si="18"/>
        <v>511.5</v>
      </c>
      <c r="J76" s="314"/>
      <c r="K76" s="294"/>
      <c r="L76" s="294"/>
      <c r="M76" s="294"/>
      <c r="N76" s="294"/>
      <c r="O76" s="294"/>
      <c r="P76" s="294"/>
      <c r="Q76" s="295"/>
    </row>
    <row r="77" spans="1:17" ht="14.25">
      <c r="A77" s="448" t="s">
        <v>113</v>
      </c>
      <c r="B77" s="471" t="s">
        <v>173</v>
      </c>
      <c r="C77" s="320">
        <v>3</v>
      </c>
      <c r="D77" s="320">
        <v>1</v>
      </c>
      <c r="E77" s="320">
        <v>1</v>
      </c>
      <c r="F77" s="320">
        <f t="shared" ref="F77:F93" si="19">I77+J77+K77</f>
        <v>49.5</v>
      </c>
      <c r="G77" s="320">
        <v>0</v>
      </c>
      <c r="H77" s="289">
        <f t="shared" ref="H77:H103" si="20">C77*E77*G77</f>
        <v>0</v>
      </c>
      <c r="I77" s="297">
        <f t="shared" ref="I77:I93" si="21">C77*D77*E77*16.5</f>
        <v>49.5</v>
      </c>
      <c r="J77" s="294"/>
      <c r="K77" s="294"/>
      <c r="L77" s="294"/>
      <c r="M77" s="294"/>
      <c r="N77" s="294"/>
      <c r="O77" s="294"/>
      <c r="P77" s="294"/>
      <c r="Q77" s="295"/>
    </row>
    <row r="78" spans="1:17" ht="14.25">
      <c r="A78" s="461" t="s">
        <v>115</v>
      </c>
      <c r="B78" s="462" t="s">
        <v>120</v>
      </c>
      <c r="C78" s="320">
        <v>0</v>
      </c>
      <c r="D78" s="320">
        <v>0</v>
      </c>
      <c r="E78" s="320">
        <v>0</v>
      </c>
      <c r="F78" s="320">
        <f t="shared" si="19"/>
        <v>0</v>
      </c>
      <c r="G78" s="320">
        <v>0</v>
      </c>
      <c r="H78" s="289">
        <f t="shared" si="20"/>
        <v>0</v>
      </c>
      <c r="I78" s="297">
        <f t="shared" si="21"/>
        <v>0</v>
      </c>
      <c r="J78" s="294"/>
      <c r="K78" s="294"/>
      <c r="L78" s="294"/>
      <c r="M78" s="294"/>
      <c r="N78" s="294"/>
      <c r="O78" s="294"/>
      <c r="P78" s="294"/>
      <c r="Q78" s="295"/>
    </row>
    <row r="79" spans="1:17" ht="14.25">
      <c r="A79" s="461"/>
      <c r="B79" s="462" t="s">
        <v>133</v>
      </c>
      <c r="C79" s="320">
        <v>5</v>
      </c>
      <c r="D79" s="320">
        <v>1</v>
      </c>
      <c r="E79" s="320">
        <v>1</v>
      </c>
      <c r="F79" s="320">
        <f t="shared" si="19"/>
        <v>82.5</v>
      </c>
      <c r="G79" s="320">
        <v>40</v>
      </c>
      <c r="H79" s="289">
        <f t="shared" si="20"/>
        <v>200</v>
      </c>
      <c r="I79" s="297">
        <f t="shared" si="21"/>
        <v>82.5</v>
      </c>
      <c r="J79" s="294"/>
      <c r="K79" s="294"/>
      <c r="L79" s="294"/>
      <c r="M79" s="294"/>
      <c r="N79" s="294"/>
      <c r="O79" s="294"/>
      <c r="P79" s="294"/>
      <c r="Q79" s="295"/>
    </row>
    <row r="80" spans="1:17" ht="14.25">
      <c r="A80" s="461"/>
      <c r="B80" s="462" t="s">
        <v>124</v>
      </c>
      <c r="C80" s="320">
        <v>0</v>
      </c>
      <c r="D80" s="320">
        <v>0</v>
      </c>
      <c r="E80" s="320">
        <v>0</v>
      </c>
      <c r="F80" s="320">
        <f t="shared" si="19"/>
        <v>0</v>
      </c>
      <c r="G80" s="320">
        <v>0</v>
      </c>
      <c r="H80" s="289">
        <f t="shared" si="20"/>
        <v>0</v>
      </c>
      <c r="I80" s="297">
        <f t="shared" si="21"/>
        <v>0</v>
      </c>
      <c r="J80" s="294"/>
      <c r="K80" s="294"/>
      <c r="L80" s="294"/>
      <c r="M80" s="294"/>
      <c r="N80" s="294"/>
      <c r="O80" s="294"/>
      <c r="P80" s="294"/>
      <c r="Q80" s="295"/>
    </row>
    <row r="81" spans="1:17" ht="14.25">
      <c r="A81" s="461"/>
      <c r="B81" s="462" t="s">
        <v>138</v>
      </c>
      <c r="C81" s="320">
        <v>0</v>
      </c>
      <c r="D81" s="320">
        <v>0</v>
      </c>
      <c r="E81" s="320">
        <v>0</v>
      </c>
      <c r="F81" s="320">
        <f t="shared" si="19"/>
        <v>0</v>
      </c>
      <c r="G81" s="320">
        <v>0</v>
      </c>
      <c r="H81" s="289">
        <f t="shared" si="20"/>
        <v>0</v>
      </c>
      <c r="I81" s="297">
        <f t="shared" si="21"/>
        <v>0</v>
      </c>
      <c r="J81" s="294"/>
      <c r="K81" s="294"/>
      <c r="L81" s="294"/>
      <c r="M81" s="294"/>
      <c r="N81" s="294"/>
      <c r="O81" s="294"/>
      <c r="P81" s="294"/>
      <c r="Q81" s="295"/>
    </row>
    <row r="82" spans="1:17" ht="14.25">
      <c r="A82" s="461"/>
      <c r="B82" s="462" t="s">
        <v>121</v>
      </c>
      <c r="C82" s="320">
        <v>5</v>
      </c>
      <c r="D82" s="320">
        <v>1</v>
      </c>
      <c r="E82" s="320">
        <v>1</v>
      </c>
      <c r="F82" s="320">
        <f t="shared" si="19"/>
        <v>82.5</v>
      </c>
      <c r="G82" s="320">
        <v>40</v>
      </c>
      <c r="H82" s="289">
        <f t="shared" si="20"/>
        <v>200</v>
      </c>
      <c r="I82" s="297">
        <f t="shared" si="21"/>
        <v>82.5</v>
      </c>
      <c r="J82" s="294"/>
      <c r="K82" s="294"/>
      <c r="L82" s="294"/>
      <c r="M82" s="294"/>
      <c r="N82" s="294"/>
      <c r="O82" s="294"/>
      <c r="P82" s="294"/>
      <c r="Q82" s="295"/>
    </row>
    <row r="83" spans="1:17" ht="14.25">
      <c r="A83" s="461"/>
      <c r="B83" s="462" t="s">
        <v>127</v>
      </c>
      <c r="C83" s="320">
        <v>5</v>
      </c>
      <c r="D83" s="320">
        <v>1</v>
      </c>
      <c r="E83" s="320">
        <v>1</v>
      </c>
      <c r="F83" s="320">
        <f t="shared" si="19"/>
        <v>82.5</v>
      </c>
      <c r="G83" s="320">
        <v>0</v>
      </c>
      <c r="H83" s="289">
        <f t="shared" si="20"/>
        <v>0</v>
      </c>
      <c r="I83" s="297">
        <f t="shared" si="21"/>
        <v>82.5</v>
      </c>
      <c r="J83" s="294"/>
      <c r="K83" s="294"/>
      <c r="L83" s="294"/>
      <c r="M83" s="294"/>
      <c r="N83" s="294"/>
      <c r="O83" s="294"/>
      <c r="P83" s="294"/>
      <c r="Q83" s="295"/>
    </row>
    <row r="84" spans="1:17" ht="14.25">
      <c r="A84" s="461"/>
      <c r="B84" s="462" t="s">
        <v>145</v>
      </c>
      <c r="C84" s="320">
        <v>5</v>
      </c>
      <c r="D84" s="320">
        <v>1</v>
      </c>
      <c r="E84" s="320">
        <v>1</v>
      </c>
      <c r="F84" s="320">
        <f t="shared" si="19"/>
        <v>82.5</v>
      </c>
      <c r="G84" s="320">
        <v>40</v>
      </c>
      <c r="H84" s="289">
        <f t="shared" si="20"/>
        <v>200</v>
      </c>
      <c r="I84" s="297">
        <f t="shared" si="21"/>
        <v>82.5</v>
      </c>
      <c r="J84" s="294"/>
      <c r="K84" s="294"/>
      <c r="L84" s="294"/>
      <c r="M84" s="294"/>
      <c r="N84" s="294"/>
      <c r="O84" s="294"/>
      <c r="P84" s="294"/>
      <c r="Q84" s="295"/>
    </row>
    <row r="85" spans="1:17" ht="14.25">
      <c r="A85" s="461"/>
      <c r="B85" s="471" t="s">
        <v>140</v>
      </c>
      <c r="C85" s="320"/>
      <c r="D85" s="320"/>
      <c r="E85" s="320"/>
      <c r="F85" s="320">
        <f t="shared" si="19"/>
        <v>0</v>
      </c>
      <c r="G85" s="320">
        <v>0</v>
      </c>
      <c r="H85" s="289">
        <f t="shared" si="20"/>
        <v>0</v>
      </c>
      <c r="I85" s="297">
        <f t="shared" si="21"/>
        <v>0</v>
      </c>
      <c r="J85" s="294"/>
      <c r="K85" s="294"/>
      <c r="L85" s="294"/>
      <c r="M85" s="294"/>
      <c r="N85" s="294"/>
      <c r="O85" s="294"/>
      <c r="P85" s="294"/>
      <c r="Q85" s="295"/>
    </row>
    <row r="86" spans="1:17" ht="14.25">
      <c r="A86" s="461" t="s">
        <v>118</v>
      </c>
      <c r="B86" s="462" t="s">
        <v>120</v>
      </c>
      <c r="C86" s="320">
        <v>0</v>
      </c>
      <c r="D86" s="320">
        <v>0</v>
      </c>
      <c r="E86" s="320">
        <v>0</v>
      </c>
      <c r="F86" s="320">
        <f t="shared" si="19"/>
        <v>0</v>
      </c>
      <c r="G86" s="320">
        <v>0</v>
      </c>
      <c r="H86" s="289">
        <f t="shared" si="20"/>
        <v>0</v>
      </c>
      <c r="I86" s="297">
        <f t="shared" si="21"/>
        <v>0</v>
      </c>
      <c r="J86" s="294"/>
      <c r="K86" s="294"/>
      <c r="L86" s="294"/>
      <c r="M86" s="294"/>
      <c r="N86" s="294"/>
      <c r="O86" s="294"/>
      <c r="P86" s="294"/>
      <c r="Q86" s="295"/>
    </row>
    <row r="87" spans="1:17" ht="14.25">
      <c r="A87" s="461"/>
      <c r="B87" s="462" t="s">
        <v>133</v>
      </c>
      <c r="C87" s="320">
        <v>0</v>
      </c>
      <c r="D87" s="320">
        <v>0</v>
      </c>
      <c r="E87" s="320">
        <v>0</v>
      </c>
      <c r="F87" s="320">
        <f t="shared" si="19"/>
        <v>0</v>
      </c>
      <c r="G87" s="320">
        <v>0</v>
      </c>
      <c r="H87" s="289">
        <f t="shared" si="20"/>
        <v>0</v>
      </c>
      <c r="I87" s="297">
        <f t="shared" si="21"/>
        <v>0</v>
      </c>
      <c r="J87" s="294"/>
      <c r="K87" s="294"/>
      <c r="L87" s="294"/>
      <c r="M87" s="294"/>
      <c r="N87" s="294"/>
      <c r="O87" s="294"/>
      <c r="P87" s="294"/>
      <c r="Q87" s="295"/>
    </row>
    <row r="88" spans="1:17" ht="14.25">
      <c r="A88" s="461"/>
      <c r="B88" s="462" t="s">
        <v>124</v>
      </c>
      <c r="C88" s="320">
        <v>0</v>
      </c>
      <c r="D88" s="320">
        <v>0</v>
      </c>
      <c r="E88" s="320">
        <v>0</v>
      </c>
      <c r="F88" s="320">
        <f t="shared" si="19"/>
        <v>0</v>
      </c>
      <c r="G88" s="320">
        <v>0</v>
      </c>
      <c r="H88" s="289">
        <f t="shared" si="20"/>
        <v>0</v>
      </c>
      <c r="I88" s="297">
        <f t="shared" si="21"/>
        <v>0</v>
      </c>
      <c r="J88" s="294"/>
      <c r="K88" s="294"/>
      <c r="L88" s="294"/>
      <c r="M88" s="294"/>
      <c r="N88" s="294"/>
      <c r="O88" s="294"/>
      <c r="P88" s="294"/>
      <c r="Q88" s="295"/>
    </row>
    <row r="89" spans="1:17" ht="14.25">
      <c r="A89" s="461"/>
      <c r="B89" s="462" t="s">
        <v>138</v>
      </c>
      <c r="C89" s="320">
        <v>2</v>
      </c>
      <c r="D89" s="320">
        <v>1</v>
      </c>
      <c r="E89" s="320">
        <v>2</v>
      </c>
      <c r="F89" s="320">
        <f t="shared" si="19"/>
        <v>66</v>
      </c>
      <c r="G89" s="320">
        <v>40</v>
      </c>
      <c r="H89" s="289">
        <f t="shared" si="20"/>
        <v>160</v>
      </c>
      <c r="I89" s="297">
        <f t="shared" si="21"/>
        <v>66</v>
      </c>
      <c r="J89" s="294"/>
      <c r="K89" s="294"/>
      <c r="L89" s="294"/>
      <c r="M89" s="294"/>
      <c r="N89" s="294"/>
      <c r="O89" s="294"/>
      <c r="P89" s="294"/>
      <c r="Q89" s="295"/>
    </row>
    <row r="90" spans="1:17" ht="14.25">
      <c r="A90" s="461"/>
      <c r="B90" s="462" t="s">
        <v>121</v>
      </c>
      <c r="C90" s="320">
        <v>0</v>
      </c>
      <c r="D90" s="320">
        <v>0</v>
      </c>
      <c r="E90" s="320">
        <v>0</v>
      </c>
      <c r="F90" s="320">
        <f t="shared" si="19"/>
        <v>0</v>
      </c>
      <c r="G90" s="320">
        <v>0</v>
      </c>
      <c r="H90" s="289">
        <f t="shared" si="20"/>
        <v>0</v>
      </c>
      <c r="I90" s="297">
        <f t="shared" si="21"/>
        <v>0</v>
      </c>
      <c r="J90" s="294"/>
      <c r="K90" s="294"/>
      <c r="L90" s="294"/>
      <c r="M90" s="294"/>
      <c r="N90" s="294"/>
      <c r="O90" s="294"/>
      <c r="P90" s="294"/>
      <c r="Q90" s="295"/>
    </row>
    <row r="91" spans="1:17" ht="14.25">
      <c r="A91" s="461"/>
      <c r="B91" s="462" t="s">
        <v>127</v>
      </c>
      <c r="C91" s="320">
        <v>2</v>
      </c>
      <c r="D91" s="320">
        <v>1</v>
      </c>
      <c r="E91" s="320">
        <v>2</v>
      </c>
      <c r="F91" s="320">
        <f t="shared" si="19"/>
        <v>66</v>
      </c>
      <c r="G91" s="320">
        <v>40</v>
      </c>
      <c r="H91" s="289">
        <f t="shared" si="20"/>
        <v>160</v>
      </c>
      <c r="I91" s="297">
        <f t="shared" si="21"/>
        <v>66</v>
      </c>
      <c r="J91" s="294"/>
      <c r="K91" s="294"/>
      <c r="L91" s="294"/>
      <c r="M91" s="294"/>
      <c r="N91" s="294"/>
      <c r="O91" s="294"/>
      <c r="P91" s="294"/>
      <c r="Q91" s="295"/>
    </row>
    <row r="92" spans="1:17" ht="14.25">
      <c r="A92" s="461"/>
      <c r="B92" s="462" t="s">
        <v>145</v>
      </c>
      <c r="C92" s="320">
        <v>0</v>
      </c>
      <c r="D92" s="320">
        <v>0</v>
      </c>
      <c r="E92" s="320">
        <v>0</v>
      </c>
      <c r="F92" s="320">
        <f t="shared" si="19"/>
        <v>0</v>
      </c>
      <c r="G92" s="320">
        <v>0</v>
      </c>
      <c r="H92" s="289">
        <f t="shared" si="20"/>
        <v>0</v>
      </c>
      <c r="I92" s="297">
        <f t="shared" si="21"/>
        <v>0</v>
      </c>
      <c r="J92" s="294"/>
      <c r="K92" s="294"/>
      <c r="L92" s="294"/>
      <c r="M92" s="294"/>
      <c r="N92" s="294"/>
      <c r="O92" s="294"/>
      <c r="P92" s="294"/>
      <c r="Q92" s="295"/>
    </row>
    <row r="93" spans="1:17" ht="14.25">
      <c r="A93" s="461"/>
      <c r="B93" s="470" t="s">
        <v>174</v>
      </c>
      <c r="C93" s="320">
        <v>0</v>
      </c>
      <c r="D93" s="320">
        <v>0</v>
      </c>
      <c r="E93" s="320">
        <v>0</v>
      </c>
      <c r="F93" s="320">
        <f t="shared" si="19"/>
        <v>0</v>
      </c>
      <c r="G93" s="320">
        <v>0</v>
      </c>
      <c r="H93" s="289">
        <f t="shared" si="20"/>
        <v>0</v>
      </c>
      <c r="I93" s="297">
        <f t="shared" si="21"/>
        <v>0</v>
      </c>
      <c r="J93" s="294"/>
      <c r="K93" s="294"/>
      <c r="L93" s="294"/>
      <c r="M93" s="294"/>
      <c r="N93" s="294"/>
      <c r="O93" s="294"/>
      <c r="P93" s="294"/>
      <c r="Q93" s="295"/>
    </row>
    <row r="94" spans="1:17" ht="12.75">
      <c r="A94" s="448" t="s">
        <v>46</v>
      </c>
      <c r="B94" s="449" t="s">
        <v>72</v>
      </c>
      <c r="C94" s="320">
        <v>0</v>
      </c>
      <c r="D94" s="320">
        <v>0</v>
      </c>
      <c r="E94" s="320">
        <v>0</v>
      </c>
      <c r="F94" s="320">
        <v>0</v>
      </c>
      <c r="G94" s="320">
        <v>0</v>
      </c>
      <c r="H94" s="289">
        <f t="shared" si="20"/>
        <v>0</v>
      </c>
      <c r="I94" s="286">
        <v>0</v>
      </c>
      <c r="J94" s="314">
        <v>0</v>
      </c>
      <c r="K94" s="314">
        <v>0</v>
      </c>
      <c r="L94" s="314">
        <v>0</v>
      </c>
      <c r="M94" s="314">
        <v>0</v>
      </c>
      <c r="N94" s="314">
        <v>0</v>
      </c>
      <c r="O94" s="314">
        <v>0</v>
      </c>
      <c r="P94" s="314">
        <v>0</v>
      </c>
      <c r="Q94" s="314">
        <v>0</v>
      </c>
    </row>
    <row r="95" spans="1:17" ht="12.75">
      <c r="A95" s="448">
        <v>2</v>
      </c>
      <c r="B95" s="470" t="s">
        <v>175</v>
      </c>
      <c r="C95" s="320">
        <v>0</v>
      </c>
      <c r="D95" s="320">
        <v>0</v>
      </c>
      <c r="E95" s="320">
        <v>0</v>
      </c>
      <c r="F95" s="320">
        <v>0</v>
      </c>
      <c r="G95" s="320">
        <v>0</v>
      </c>
      <c r="H95" s="289">
        <f t="shared" si="20"/>
        <v>0</v>
      </c>
      <c r="I95" s="286">
        <v>0</v>
      </c>
      <c r="J95" s="314">
        <v>0</v>
      </c>
      <c r="K95" s="314">
        <v>0</v>
      </c>
      <c r="L95" s="314">
        <v>0</v>
      </c>
      <c r="M95" s="314">
        <v>0</v>
      </c>
      <c r="N95" s="314">
        <v>0</v>
      </c>
      <c r="O95" s="314">
        <v>0</v>
      </c>
      <c r="P95" s="314">
        <v>0</v>
      </c>
      <c r="Q95" s="314">
        <v>0</v>
      </c>
    </row>
    <row r="96" spans="1:17" ht="12.75">
      <c r="A96" s="448" t="s">
        <v>113</v>
      </c>
      <c r="B96" s="472" t="s">
        <v>176</v>
      </c>
      <c r="C96" s="286"/>
      <c r="D96" s="286"/>
      <c r="E96" s="320"/>
      <c r="F96" s="286"/>
      <c r="G96" s="320">
        <v>0</v>
      </c>
      <c r="H96" s="289">
        <f t="shared" si="20"/>
        <v>0</v>
      </c>
      <c r="I96" s="291"/>
      <c r="J96" s="294"/>
      <c r="K96" s="294"/>
      <c r="L96" s="294"/>
      <c r="M96" s="294"/>
      <c r="N96" s="294"/>
      <c r="O96" s="294"/>
      <c r="P96" s="294"/>
      <c r="Q96" s="295"/>
    </row>
    <row r="97" spans="1:17" ht="14.25">
      <c r="A97" s="473"/>
      <c r="B97" s="462" t="s">
        <v>120</v>
      </c>
      <c r="C97" s="320">
        <v>0</v>
      </c>
      <c r="D97" s="320">
        <v>0</v>
      </c>
      <c r="E97" s="320">
        <v>0</v>
      </c>
      <c r="F97" s="320">
        <f t="shared" ref="F97:F103" si="22">I97+J97+K97</f>
        <v>0</v>
      </c>
      <c r="G97" s="320">
        <v>0</v>
      </c>
      <c r="H97" s="289">
        <f t="shared" si="20"/>
        <v>0</v>
      </c>
      <c r="I97" s="297">
        <f t="shared" ref="I97:I103" si="23">C97*D97*E97*16.5</f>
        <v>0</v>
      </c>
      <c r="J97" s="294"/>
      <c r="K97" s="294"/>
      <c r="L97" s="294"/>
      <c r="M97" s="294"/>
      <c r="N97" s="294"/>
      <c r="O97" s="294"/>
      <c r="P97" s="294"/>
      <c r="Q97" s="295"/>
    </row>
    <row r="98" spans="1:17" ht="14.25">
      <c r="A98" s="461"/>
      <c r="B98" s="462" t="s">
        <v>133</v>
      </c>
      <c r="C98" s="320">
        <v>0</v>
      </c>
      <c r="D98" s="320">
        <v>0</v>
      </c>
      <c r="E98" s="320">
        <v>0</v>
      </c>
      <c r="F98" s="320">
        <f t="shared" si="22"/>
        <v>0</v>
      </c>
      <c r="G98" s="298"/>
      <c r="H98" s="289">
        <f t="shared" si="20"/>
        <v>0</v>
      </c>
      <c r="I98" s="297">
        <f t="shared" si="23"/>
        <v>0</v>
      </c>
      <c r="J98" s="294"/>
      <c r="K98" s="294"/>
      <c r="L98" s="294"/>
      <c r="M98" s="294"/>
      <c r="N98" s="294"/>
      <c r="O98" s="294"/>
      <c r="P98" s="294"/>
      <c r="Q98" s="295"/>
    </row>
    <row r="99" spans="1:17" ht="14.25">
      <c r="A99" s="461"/>
      <c r="B99" s="462" t="s">
        <v>124</v>
      </c>
      <c r="C99" s="320">
        <v>0</v>
      </c>
      <c r="D99" s="320">
        <v>0</v>
      </c>
      <c r="E99" s="320">
        <v>0</v>
      </c>
      <c r="F99" s="320">
        <f t="shared" si="22"/>
        <v>0</v>
      </c>
      <c r="G99" s="298"/>
      <c r="H99" s="289">
        <f t="shared" si="20"/>
        <v>0</v>
      </c>
      <c r="I99" s="297">
        <f t="shared" si="23"/>
        <v>0</v>
      </c>
      <c r="J99" s="294"/>
      <c r="K99" s="294"/>
      <c r="L99" s="294"/>
      <c r="M99" s="294"/>
      <c r="N99" s="294"/>
      <c r="O99" s="294"/>
      <c r="P99" s="294"/>
      <c r="Q99" s="295"/>
    </row>
    <row r="100" spans="1:17" ht="14.25">
      <c r="A100" s="461"/>
      <c r="B100" s="462" t="s">
        <v>138</v>
      </c>
      <c r="C100" s="320">
        <v>0</v>
      </c>
      <c r="D100" s="320">
        <v>0</v>
      </c>
      <c r="E100" s="320">
        <v>0</v>
      </c>
      <c r="F100" s="320">
        <f t="shared" si="22"/>
        <v>0</v>
      </c>
      <c r="G100" s="298"/>
      <c r="H100" s="289">
        <f t="shared" si="20"/>
        <v>0</v>
      </c>
      <c r="I100" s="297">
        <f t="shared" si="23"/>
        <v>0</v>
      </c>
      <c r="J100" s="294"/>
      <c r="K100" s="294"/>
      <c r="L100" s="294"/>
      <c r="M100" s="294"/>
      <c r="N100" s="294"/>
      <c r="O100" s="294"/>
      <c r="P100" s="294"/>
      <c r="Q100" s="295"/>
    </row>
    <row r="101" spans="1:17" ht="14.25">
      <c r="A101" s="461"/>
      <c r="B101" s="462" t="s">
        <v>121</v>
      </c>
      <c r="C101" s="320">
        <v>0</v>
      </c>
      <c r="D101" s="320">
        <v>0</v>
      </c>
      <c r="E101" s="320">
        <v>0</v>
      </c>
      <c r="F101" s="320">
        <f t="shared" si="22"/>
        <v>0</v>
      </c>
      <c r="G101" s="298"/>
      <c r="H101" s="289">
        <f t="shared" si="20"/>
        <v>0</v>
      </c>
      <c r="I101" s="297">
        <f t="shared" si="23"/>
        <v>0</v>
      </c>
      <c r="J101" s="294"/>
      <c r="K101" s="294"/>
      <c r="L101" s="294"/>
      <c r="M101" s="294"/>
      <c r="N101" s="294"/>
      <c r="O101" s="294"/>
      <c r="P101" s="294"/>
      <c r="Q101" s="295"/>
    </row>
    <row r="102" spans="1:17" ht="14.25">
      <c r="A102" s="461"/>
      <c r="B102" s="462" t="s">
        <v>145</v>
      </c>
      <c r="C102" s="320">
        <v>0</v>
      </c>
      <c r="D102" s="320">
        <v>0</v>
      </c>
      <c r="E102" s="320">
        <v>0</v>
      </c>
      <c r="F102" s="320">
        <f t="shared" si="22"/>
        <v>0</v>
      </c>
      <c r="G102" s="298"/>
      <c r="H102" s="289">
        <f t="shared" si="20"/>
        <v>0</v>
      </c>
      <c r="I102" s="297">
        <f t="shared" si="23"/>
        <v>0</v>
      </c>
      <c r="J102" s="294"/>
      <c r="K102" s="294"/>
      <c r="L102" s="294"/>
      <c r="M102" s="294"/>
      <c r="N102" s="294"/>
      <c r="O102" s="294"/>
      <c r="P102" s="294"/>
      <c r="Q102" s="295"/>
    </row>
    <row r="103" spans="1:17" ht="14.25">
      <c r="A103" s="461"/>
      <c r="B103" s="462" t="s">
        <v>127</v>
      </c>
      <c r="C103" s="320">
        <v>0</v>
      </c>
      <c r="D103" s="320">
        <v>0</v>
      </c>
      <c r="E103" s="320">
        <v>0</v>
      </c>
      <c r="F103" s="320">
        <f t="shared" si="22"/>
        <v>0</v>
      </c>
      <c r="G103" s="298"/>
      <c r="H103" s="289">
        <f t="shared" si="20"/>
        <v>0</v>
      </c>
      <c r="I103" s="297">
        <f t="shared" si="23"/>
        <v>0</v>
      </c>
      <c r="J103" s="294"/>
      <c r="K103" s="294"/>
      <c r="L103" s="294"/>
      <c r="M103" s="294"/>
      <c r="N103" s="294"/>
      <c r="O103" s="294"/>
      <c r="P103" s="294"/>
      <c r="Q103" s="295"/>
    </row>
    <row r="104" spans="1:17" s="184" customFormat="1" ht="12.75">
      <c r="A104" s="448" t="s">
        <v>67</v>
      </c>
      <c r="B104" s="449" t="s">
        <v>177</v>
      </c>
      <c r="C104" s="289">
        <f t="shared" ref="C104:I104" si="24">C105+C187</f>
        <v>230</v>
      </c>
      <c r="D104" s="290">
        <f t="shared" si="24"/>
        <v>66</v>
      </c>
      <c r="E104" s="290">
        <f t="shared" si="24"/>
        <v>174</v>
      </c>
      <c r="F104" s="290">
        <f t="shared" si="24"/>
        <v>9748.1999999999989</v>
      </c>
      <c r="G104" s="290">
        <f t="shared" si="24"/>
        <v>3080</v>
      </c>
      <c r="H104" s="300">
        <f t="shared" si="24"/>
        <v>22460</v>
      </c>
      <c r="I104" s="290">
        <f t="shared" si="24"/>
        <v>9748.1999999999989</v>
      </c>
      <c r="J104" s="292"/>
      <c r="K104" s="292"/>
      <c r="L104" s="292">
        <f>Bieu3!E23</f>
        <v>4320</v>
      </c>
      <c r="M104" s="292">
        <f>Bieu3!M23</f>
        <v>3955.5</v>
      </c>
      <c r="N104" s="292">
        <f>I104-M104</f>
        <v>5792.6999999999989</v>
      </c>
      <c r="O104" s="292">
        <f>Bieu3!N23</f>
        <v>2880</v>
      </c>
      <c r="P104" s="292">
        <f>Bieu3!O23</f>
        <v>1470</v>
      </c>
      <c r="Q104" s="293"/>
    </row>
    <row r="105" spans="1:17" ht="12.75">
      <c r="A105" s="448" t="s">
        <v>25</v>
      </c>
      <c r="B105" s="449" t="s">
        <v>112</v>
      </c>
      <c r="C105" s="298">
        <f t="shared" ref="C105:I105" si="25">C106+C158+C183</f>
        <v>170</v>
      </c>
      <c r="D105" s="299">
        <f t="shared" si="25"/>
        <v>48.8</v>
      </c>
      <c r="E105" s="299">
        <f t="shared" si="25"/>
        <v>155</v>
      </c>
      <c r="F105" s="299">
        <f t="shared" si="25"/>
        <v>8946.2999999999993</v>
      </c>
      <c r="G105" s="299">
        <f t="shared" si="25"/>
        <v>2280</v>
      </c>
      <c r="H105" s="300">
        <f t="shared" si="25"/>
        <v>20180</v>
      </c>
      <c r="I105" s="290">
        <f t="shared" si="25"/>
        <v>8946.2999999999993</v>
      </c>
      <c r="J105" s="294"/>
      <c r="K105" s="294"/>
      <c r="L105" s="294"/>
      <c r="M105" s="294"/>
      <c r="N105" s="294"/>
      <c r="O105" s="294"/>
      <c r="P105" s="294"/>
      <c r="Q105" s="295"/>
    </row>
    <row r="106" spans="1:17" ht="12.75">
      <c r="A106" s="448">
        <v>1</v>
      </c>
      <c r="B106" s="449" t="s">
        <v>26</v>
      </c>
      <c r="C106" s="298">
        <f t="shared" ref="C106:I106" si="26">C107+C152</f>
        <v>140</v>
      </c>
      <c r="D106" s="299">
        <f t="shared" si="26"/>
        <v>32</v>
      </c>
      <c r="E106" s="299">
        <f t="shared" si="26"/>
        <v>138</v>
      </c>
      <c r="F106" s="299">
        <f t="shared" si="26"/>
        <v>7936.5</v>
      </c>
      <c r="G106" s="299">
        <f t="shared" si="26"/>
        <v>1520</v>
      </c>
      <c r="H106" s="300">
        <f t="shared" si="26"/>
        <v>18260</v>
      </c>
      <c r="I106" s="290">
        <f t="shared" si="26"/>
        <v>7936.5</v>
      </c>
      <c r="J106" s="294"/>
      <c r="K106" s="294"/>
      <c r="L106" s="294"/>
      <c r="M106" s="294"/>
      <c r="N106" s="294"/>
      <c r="O106" s="294"/>
      <c r="P106" s="294"/>
      <c r="Q106" s="295"/>
    </row>
    <row r="107" spans="1:17" ht="12.75">
      <c r="A107" s="473" t="s">
        <v>113</v>
      </c>
      <c r="B107" s="470" t="s">
        <v>114</v>
      </c>
      <c r="C107" s="289">
        <f>SUM(C108:C151)</f>
        <v>140</v>
      </c>
      <c r="D107" s="289">
        <f>SUM(D108:D142)</f>
        <v>32</v>
      </c>
      <c r="E107" s="289">
        <f t="shared" ref="E107:I107" si="27">SUM(E108:E151)</f>
        <v>138</v>
      </c>
      <c r="F107" s="289">
        <f t="shared" si="27"/>
        <v>7936.5</v>
      </c>
      <c r="G107" s="289">
        <f t="shared" si="27"/>
        <v>1520</v>
      </c>
      <c r="H107" s="301">
        <f t="shared" si="27"/>
        <v>18260</v>
      </c>
      <c r="I107" s="291">
        <f t="shared" si="27"/>
        <v>7936.5</v>
      </c>
      <c r="J107" s="294"/>
      <c r="K107" s="294"/>
      <c r="L107" s="294"/>
      <c r="M107" s="294"/>
      <c r="N107" s="294"/>
      <c r="O107" s="294"/>
      <c r="P107" s="294"/>
      <c r="Q107" s="295"/>
    </row>
    <row r="108" spans="1:17" ht="14.25">
      <c r="A108" s="474" t="s">
        <v>115</v>
      </c>
      <c r="B108" s="471" t="s">
        <v>178</v>
      </c>
      <c r="C108" s="298"/>
      <c r="D108" s="299"/>
      <c r="E108" s="299"/>
      <c r="F108" s="320"/>
      <c r="G108" s="298"/>
      <c r="H108" s="289">
        <f t="shared" ref="H108:H151" si="28">C108*E108*G108</f>
        <v>0</v>
      </c>
      <c r="I108" s="297"/>
      <c r="J108" s="294"/>
      <c r="K108" s="294"/>
      <c r="L108" s="294"/>
      <c r="M108" s="294"/>
      <c r="N108" s="294"/>
      <c r="O108" s="294"/>
      <c r="P108" s="294"/>
      <c r="Q108" s="295"/>
    </row>
    <row r="109" spans="1:17" ht="14.25">
      <c r="A109" s="461"/>
      <c r="B109" s="462" t="s">
        <v>154</v>
      </c>
      <c r="C109" s="320">
        <v>3</v>
      </c>
      <c r="D109" s="320">
        <v>1</v>
      </c>
      <c r="E109" s="320">
        <v>2</v>
      </c>
      <c r="F109" s="320">
        <f t="shared" ref="F109:F151" si="29">I109+J109+K109</f>
        <v>99</v>
      </c>
      <c r="G109" s="298">
        <v>40</v>
      </c>
      <c r="H109" s="289">
        <f t="shared" si="28"/>
        <v>240</v>
      </c>
      <c r="I109" s="297">
        <f t="shared" ref="I109:I151" si="30">C109*D109*E109*16.5</f>
        <v>99</v>
      </c>
      <c r="J109" s="294"/>
      <c r="K109" s="294"/>
      <c r="L109" s="294"/>
      <c r="M109" s="294"/>
      <c r="N109" s="294"/>
      <c r="O109" s="294"/>
      <c r="P109" s="294"/>
      <c r="Q109" s="295"/>
    </row>
    <row r="110" spans="1:17" ht="14.25">
      <c r="A110" s="461"/>
      <c r="B110" s="462" t="s">
        <v>128</v>
      </c>
      <c r="C110" s="320">
        <v>3</v>
      </c>
      <c r="D110" s="320">
        <v>1</v>
      </c>
      <c r="E110" s="320">
        <v>2</v>
      </c>
      <c r="F110" s="320">
        <f t="shared" si="29"/>
        <v>99</v>
      </c>
      <c r="G110" s="298">
        <v>40</v>
      </c>
      <c r="H110" s="289">
        <f t="shared" si="28"/>
        <v>240</v>
      </c>
      <c r="I110" s="297">
        <f t="shared" si="30"/>
        <v>99</v>
      </c>
      <c r="J110" s="294"/>
      <c r="K110" s="294"/>
      <c r="L110" s="294"/>
      <c r="M110" s="294"/>
      <c r="N110" s="294"/>
      <c r="O110" s="294"/>
      <c r="P110" s="294"/>
      <c r="Q110" s="295"/>
    </row>
    <row r="111" spans="1:17" ht="14.25">
      <c r="A111" s="461"/>
      <c r="B111" s="462" t="s">
        <v>179</v>
      </c>
      <c r="C111" s="320">
        <v>3</v>
      </c>
      <c r="D111" s="320">
        <v>1</v>
      </c>
      <c r="E111" s="320">
        <v>6</v>
      </c>
      <c r="F111" s="320">
        <f t="shared" si="29"/>
        <v>297</v>
      </c>
      <c r="G111" s="298">
        <v>40</v>
      </c>
      <c r="H111" s="289">
        <f t="shared" si="28"/>
        <v>720</v>
      </c>
      <c r="I111" s="297">
        <f t="shared" si="30"/>
        <v>297</v>
      </c>
      <c r="J111" s="294"/>
      <c r="K111" s="294"/>
      <c r="L111" s="294"/>
      <c r="M111" s="294"/>
      <c r="N111" s="294"/>
      <c r="O111" s="294"/>
      <c r="P111" s="294"/>
      <c r="Q111" s="295"/>
    </row>
    <row r="112" spans="1:17" ht="14.25">
      <c r="A112" s="461"/>
      <c r="B112" s="462" t="s">
        <v>180</v>
      </c>
      <c r="C112" s="320">
        <v>3</v>
      </c>
      <c r="D112" s="320">
        <v>1</v>
      </c>
      <c r="E112" s="320">
        <v>5</v>
      </c>
      <c r="F112" s="320">
        <f t="shared" si="29"/>
        <v>247.5</v>
      </c>
      <c r="G112" s="298">
        <v>40</v>
      </c>
      <c r="H112" s="289">
        <f t="shared" si="28"/>
        <v>600</v>
      </c>
      <c r="I112" s="297">
        <f t="shared" si="30"/>
        <v>247.5</v>
      </c>
      <c r="J112" s="294"/>
      <c r="K112" s="294"/>
      <c r="L112" s="294"/>
      <c r="M112" s="294"/>
      <c r="N112" s="294"/>
      <c r="O112" s="294"/>
      <c r="P112" s="294"/>
      <c r="Q112" s="295"/>
    </row>
    <row r="113" spans="1:17" ht="14.25">
      <c r="A113" s="461"/>
      <c r="B113" s="462" t="s">
        <v>181</v>
      </c>
      <c r="C113" s="320">
        <v>3</v>
      </c>
      <c r="D113" s="320">
        <v>1</v>
      </c>
      <c r="E113" s="320">
        <v>4</v>
      </c>
      <c r="F113" s="320">
        <f t="shared" si="29"/>
        <v>198</v>
      </c>
      <c r="G113" s="298">
        <v>40</v>
      </c>
      <c r="H113" s="289">
        <f t="shared" si="28"/>
        <v>480</v>
      </c>
      <c r="I113" s="297">
        <f t="shared" si="30"/>
        <v>198</v>
      </c>
      <c r="J113" s="294"/>
      <c r="K113" s="294"/>
      <c r="L113" s="294"/>
      <c r="M113" s="294"/>
      <c r="N113" s="294"/>
      <c r="O113" s="294"/>
      <c r="P113" s="294"/>
      <c r="Q113" s="295"/>
    </row>
    <row r="114" spans="1:17" ht="14.25">
      <c r="A114" s="461"/>
      <c r="B114" s="462" t="s">
        <v>182</v>
      </c>
      <c r="C114" s="320">
        <v>3</v>
      </c>
      <c r="D114" s="320">
        <v>1</v>
      </c>
      <c r="E114" s="320">
        <v>5</v>
      </c>
      <c r="F114" s="320">
        <f t="shared" si="29"/>
        <v>247.5</v>
      </c>
      <c r="G114" s="298">
        <v>40</v>
      </c>
      <c r="H114" s="289">
        <f t="shared" si="28"/>
        <v>600</v>
      </c>
      <c r="I114" s="297">
        <f t="shared" si="30"/>
        <v>247.5</v>
      </c>
      <c r="J114" s="294"/>
      <c r="K114" s="294"/>
      <c r="L114" s="294"/>
      <c r="M114" s="294"/>
      <c r="N114" s="294"/>
      <c r="O114" s="294"/>
      <c r="P114" s="294"/>
      <c r="Q114" s="295"/>
    </row>
    <row r="115" spans="1:17" ht="14.25">
      <c r="A115" s="461"/>
      <c r="B115" s="462" t="s">
        <v>183</v>
      </c>
      <c r="C115" s="320">
        <v>3</v>
      </c>
      <c r="D115" s="320">
        <v>1</v>
      </c>
      <c r="E115" s="320">
        <v>0</v>
      </c>
      <c r="F115" s="320">
        <f t="shared" si="29"/>
        <v>0</v>
      </c>
      <c r="G115" s="298">
        <v>40</v>
      </c>
      <c r="H115" s="289">
        <f t="shared" si="28"/>
        <v>0</v>
      </c>
      <c r="I115" s="297">
        <f t="shared" si="30"/>
        <v>0</v>
      </c>
      <c r="J115" s="294"/>
      <c r="K115" s="294"/>
      <c r="L115" s="294"/>
      <c r="M115" s="294"/>
      <c r="N115" s="294"/>
      <c r="O115" s="294"/>
      <c r="P115" s="294"/>
      <c r="Q115" s="295"/>
    </row>
    <row r="116" spans="1:17" ht="14.25">
      <c r="A116" s="461"/>
      <c r="B116" s="462" t="s">
        <v>184</v>
      </c>
      <c r="C116" s="320">
        <v>3</v>
      </c>
      <c r="D116" s="320">
        <v>1</v>
      </c>
      <c r="E116" s="320">
        <v>0</v>
      </c>
      <c r="F116" s="320">
        <f t="shared" si="29"/>
        <v>0</v>
      </c>
      <c r="G116" s="298">
        <v>40</v>
      </c>
      <c r="H116" s="289">
        <f t="shared" si="28"/>
        <v>0</v>
      </c>
      <c r="I116" s="297">
        <f t="shared" si="30"/>
        <v>0</v>
      </c>
      <c r="J116" s="294"/>
      <c r="K116" s="294"/>
      <c r="L116" s="294"/>
      <c r="M116" s="294"/>
      <c r="N116" s="294"/>
      <c r="O116" s="294"/>
      <c r="P116" s="294"/>
      <c r="Q116" s="295"/>
    </row>
    <row r="117" spans="1:17" ht="14.25">
      <c r="A117" s="461"/>
      <c r="B117" s="462" t="s">
        <v>185</v>
      </c>
      <c r="C117" s="320">
        <v>3</v>
      </c>
      <c r="D117" s="320">
        <v>1</v>
      </c>
      <c r="E117" s="320">
        <v>4</v>
      </c>
      <c r="F117" s="320">
        <f t="shared" si="29"/>
        <v>198</v>
      </c>
      <c r="G117" s="298">
        <v>40</v>
      </c>
      <c r="H117" s="289">
        <f t="shared" si="28"/>
        <v>480</v>
      </c>
      <c r="I117" s="297">
        <f t="shared" si="30"/>
        <v>198</v>
      </c>
      <c r="J117" s="294"/>
      <c r="K117" s="294"/>
      <c r="L117" s="294"/>
      <c r="M117" s="294"/>
      <c r="N117" s="294"/>
      <c r="O117" s="294"/>
      <c r="P117" s="294"/>
      <c r="Q117" s="295"/>
    </row>
    <row r="118" spans="1:17" ht="14.25">
      <c r="A118" s="461"/>
      <c r="B118" s="462" t="s">
        <v>186</v>
      </c>
      <c r="C118" s="320">
        <v>3</v>
      </c>
      <c r="D118" s="320">
        <v>1</v>
      </c>
      <c r="E118" s="320">
        <v>5</v>
      </c>
      <c r="F118" s="320">
        <f t="shared" si="29"/>
        <v>247.5</v>
      </c>
      <c r="G118" s="298">
        <v>40</v>
      </c>
      <c r="H118" s="289">
        <f t="shared" si="28"/>
        <v>600</v>
      </c>
      <c r="I118" s="297">
        <f t="shared" si="30"/>
        <v>247.5</v>
      </c>
      <c r="J118" s="294"/>
      <c r="K118" s="294"/>
      <c r="L118" s="294"/>
      <c r="M118" s="294"/>
      <c r="N118" s="294"/>
      <c r="O118" s="294"/>
      <c r="P118" s="294"/>
      <c r="Q118" s="295"/>
    </row>
    <row r="119" spans="1:17" ht="14.25">
      <c r="A119" s="461"/>
      <c r="B119" s="462" t="s">
        <v>187</v>
      </c>
      <c r="C119" s="320">
        <v>3</v>
      </c>
      <c r="D119" s="320">
        <v>1</v>
      </c>
      <c r="E119" s="320">
        <v>4</v>
      </c>
      <c r="F119" s="320">
        <f t="shared" si="29"/>
        <v>198</v>
      </c>
      <c r="G119" s="298">
        <v>40</v>
      </c>
      <c r="H119" s="289">
        <f t="shared" si="28"/>
        <v>480</v>
      </c>
      <c r="I119" s="297">
        <f t="shared" si="30"/>
        <v>198</v>
      </c>
      <c r="J119" s="294"/>
      <c r="K119" s="294"/>
      <c r="L119" s="294"/>
      <c r="M119" s="294"/>
      <c r="N119" s="294"/>
      <c r="O119" s="294"/>
      <c r="P119" s="294"/>
      <c r="Q119" s="295"/>
    </row>
    <row r="120" spans="1:17" ht="14.25">
      <c r="A120" s="461"/>
      <c r="B120" s="462" t="s">
        <v>188</v>
      </c>
      <c r="C120" s="320">
        <v>3</v>
      </c>
      <c r="D120" s="320">
        <v>1</v>
      </c>
      <c r="E120" s="320">
        <v>5</v>
      </c>
      <c r="F120" s="320">
        <f t="shared" si="29"/>
        <v>247.5</v>
      </c>
      <c r="G120" s="298">
        <v>40</v>
      </c>
      <c r="H120" s="289">
        <f t="shared" si="28"/>
        <v>600</v>
      </c>
      <c r="I120" s="297">
        <f t="shared" si="30"/>
        <v>247.5</v>
      </c>
      <c r="J120" s="294"/>
      <c r="K120" s="294"/>
      <c r="L120" s="294"/>
      <c r="M120" s="294"/>
      <c r="N120" s="294"/>
      <c r="O120" s="294"/>
      <c r="P120" s="294"/>
      <c r="Q120" s="295"/>
    </row>
    <row r="121" spans="1:17" ht="14.25">
      <c r="A121" s="461"/>
      <c r="B121" s="462" t="s">
        <v>189</v>
      </c>
      <c r="C121" s="320">
        <v>3</v>
      </c>
      <c r="D121" s="320">
        <v>1</v>
      </c>
      <c r="E121" s="320">
        <v>5</v>
      </c>
      <c r="F121" s="320">
        <f t="shared" si="29"/>
        <v>247.5</v>
      </c>
      <c r="G121" s="298">
        <v>40</v>
      </c>
      <c r="H121" s="289">
        <f t="shared" si="28"/>
        <v>600</v>
      </c>
      <c r="I121" s="297">
        <f t="shared" si="30"/>
        <v>247.5</v>
      </c>
      <c r="J121" s="294"/>
      <c r="K121" s="294"/>
      <c r="L121" s="294"/>
      <c r="M121" s="294"/>
      <c r="N121" s="294"/>
      <c r="O121" s="294"/>
      <c r="P121" s="294"/>
      <c r="Q121" s="295"/>
    </row>
    <row r="122" spans="1:17" ht="14.25">
      <c r="A122" s="461"/>
      <c r="B122" s="462" t="s">
        <v>190</v>
      </c>
      <c r="C122" s="320">
        <v>3</v>
      </c>
      <c r="D122" s="320">
        <v>1</v>
      </c>
      <c r="E122" s="320">
        <v>5</v>
      </c>
      <c r="F122" s="320">
        <f t="shared" si="29"/>
        <v>247.5</v>
      </c>
      <c r="G122" s="298">
        <v>40</v>
      </c>
      <c r="H122" s="289">
        <f t="shared" si="28"/>
        <v>600</v>
      </c>
      <c r="I122" s="297">
        <f t="shared" si="30"/>
        <v>247.5</v>
      </c>
      <c r="J122" s="294"/>
      <c r="K122" s="294"/>
      <c r="L122" s="294"/>
      <c r="M122" s="294"/>
      <c r="N122" s="294"/>
      <c r="O122" s="294"/>
      <c r="P122" s="294"/>
      <c r="Q122" s="295"/>
    </row>
    <row r="123" spans="1:17" ht="14.25">
      <c r="A123" s="461"/>
      <c r="B123" s="462" t="s">
        <v>191</v>
      </c>
      <c r="C123" s="320">
        <v>3</v>
      </c>
      <c r="D123" s="320">
        <v>1</v>
      </c>
      <c r="E123" s="320">
        <v>0</v>
      </c>
      <c r="F123" s="320">
        <f t="shared" si="29"/>
        <v>0</v>
      </c>
      <c r="G123" s="298">
        <v>40</v>
      </c>
      <c r="H123" s="289">
        <f t="shared" si="28"/>
        <v>0</v>
      </c>
      <c r="I123" s="297">
        <f t="shared" si="30"/>
        <v>0</v>
      </c>
      <c r="J123" s="294"/>
      <c r="K123" s="294"/>
      <c r="L123" s="294"/>
      <c r="M123" s="294"/>
      <c r="N123" s="294"/>
      <c r="O123" s="294"/>
      <c r="P123" s="294"/>
      <c r="Q123" s="295"/>
    </row>
    <row r="124" spans="1:17" ht="14.25">
      <c r="A124" s="461"/>
      <c r="B124" s="462" t="s">
        <v>192</v>
      </c>
      <c r="C124" s="320">
        <v>3</v>
      </c>
      <c r="D124" s="320">
        <v>1</v>
      </c>
      <c r="E124" s="320">
        <v>5</v>
      </c>
      <c r="F124" s="320">
        <f t="shared" si="29"/>
        <v>247.5</v>
      </c>
      <c r="G124" s="298">
        <v>40</v>
      </c>
      <c r="H124" s="289">
        <f t="shared" si="28"/>
        <v>600</v>
      </c>
      <c r="I124" s="297">
        <f t="shared" si="30"/>
        <v>247.5</v>
      </c>
      <c r="J124" s="294"/>
      <c r="K124" s="294"/>
      <c r="L124" s="294"/>
      <c r="M124" s="294"/>
      <c r="N124" s="294"/>
      <c r="O124" s="294"/>
      <c r="P124" s="294"/>
      <c r="Q124" s="295"/>
    </row>
    <row r="125" spans="1:17" ht="14.25">
      <c r="A125" s="473" t="s">
        <v>118</v>
      </c>
      <c r="B125" s="471" t="s">
        <v>193</v>
      </c>
      <c r="C125" s="298"/>
      <c r="D125" s="299"/>
      <c r="E125" s="299"/>
      <c r="F125" s="320">
        <f t="shared" si="29"/>
        <v>0</v>
      </c>
      <c r="G125" s="298"/>
      <c r="H125" s="289">
        <f t="shared" si="28"/>
        <v>0</v>
      </c>
      <c r="I125" s="297">
        <f t="shared" si="30"/>
        <v>0</v>
      </c>
      <c r="J125" s="294"/>
      <c r="K125" s="294"/>
      <c r="L125" s="294"/>
      <c r="M125" s="294"/>
      <c r="N125" s="294"/>
      <c r="O125" s="294"/>
      <c r="P125" s="294"/>
      <c r="Q125" s="295"/>
    </row>
    <row r="126" spans="1:17" ht="14.25">
      <c r="A126" s="461"/>
      <c r="B126" s="462" t="s">
        <v>154</v>
      </c>
      <c r="C126" s="320">
        <v>4</v>
      </c>
      <c r="D126" s="320">
        <v>1</v>
      </c>
      <c r="E126" s="320">
        <v>2</v>
      </c>
      <c r="F126" s="320">
        <f t="shared" si="29"/>
        <v>132</v>
      </c>
      <c r="G126" s="298">
        <v>40</v>
      </c>
      <c r="H126" s="289">
        <f t="shared" si="28"/>
        <v>320</v>
      </c>
      <c r="I126" s="297">
        <f t="shared" si="30"/>
        <v>132</v>
      </c>
      <c r="J126" s="294"/>
      <c r="K126" s="294"/>
      <c r="L126" s="294"/>
      <c r="M126" s="294"/>
      <c r="N126" s="294"/>
      <c r="O126" s="294"/>
      <c r="P126" s="294"/>
      <c r="Q126" s="295"/>
    </row>
    <row r="127" spans="1:17" ht="14.25">
      <c r="A127" s="461"/>
      <c r="B127" s="462" t="s">
        <v>128</v>
      </c>
      <c r="C127" s="320">
        <v>4</v>
      </c>
      <c r="D127" s="320">
        <v>1</v>
      </c>
      <c r="E127" s="320">
        <v>2</v>
      </c>
      <c r="F127" s="320">
        <f t="shared" si="29"/>
        <v>132</v>
      </c>
      <c r="G127" s="298">
        <v>40</v>
      </c>
      <c r="H127" s="289">
        <f t="shared" si="28"/>
        <v>320</v>
      </c>
      <c r="I127" s="297">
        <f t="shared" si="30"/>
        <v>132</v>
      </c>
      <c r="J127" s="294"/>
      <c r="K127" s="294"/>
      <c r="L127" s="294"/>
      <c r="M127" s="294"/>
      <c r="N127" s="294"/>
      <c r="O127" s="294"/>
      <c r="P127" s="294"/>
      <c r="Q127" s="295"/>
    </row>
    <row r="128" spans="1:17" ht="14.25">
      <c r="A128" s="461"/>
      <c r="B128" s="462" t="s">
        <v>179</v>
      </c>
      <c r="C128" s="320">
        <v>4</v>
      </c>
      <c r="D128" s="320">
        <v>1</v>
      </c>
      <c r="E128" s="320">
        <v>1</v>
      </c>
      <c r="F128" s="320">
        <f t="shared" si="29"/>
        <v>66</v>
      </c>
      <c r="G128" s="298">
        <v>40</v>
      </c>
      <c r="H128" s="289">
        <f t="shared" si="28"/>
        <v>160</v>
      </c>
      <c r="I128" s="297">
        <f t="shared" si="30"/>
        <v>66</v>
      </c>
      <c r="J128" s="294"/>
      <c r="K128" s="294"/>
      <c r="L128" s="294"/>
      <c r="M128" s="294"/>
      <c r="N128" s="294"/>
      <c r="O128" s="294"/>
      <c r="P128" s="294"/>
      <c r="Q128" s="295"/>
    </row>
    <row r="129" spans="1:17" ht="14.25">
      <c r="A129" s="461"/>
      <c r="B129" s="462" t="s">
        <v>180</v>
      </c>
      <c r="C129" s="320">
        <v>4</v>
      </c>
      <c r="D129" s="320">
        <v>1</v>
      </c>
      <c r="E129" s="320">
        <v>4</v>
      </c>
      <c r="F129" s="320">
        <f t="shared" si="29"/>
        <v>264</v>
      </c>
      <c r="G129" s="298">
        <v>40</v>
      </c>
      <c r="H129" s="289">
        <f t="shared" si="28"/>
        <v>640</v>
      </c>
      <c r="I129" s="297">
        <f t="shared" si="30"/>
        <v>264</v>
      </c>
      <c r="J129" s="294"/>
      <c r="K129" s="294"/>
      <c r="L129" s="294"/>
      <c r="M129" s="294"/>
      <c r="N129" s="294"/>
      <c r="O129" s="294"/>
      <c r="P129" s="294"/>
      <c r="Q129" s="295"/>
    </row>
    <row r="130" spans="1:17" ht="14.25">
      <c r="A130" s="461"/>
      <c r="B130" s="462" t="s">
        <v>181</v>
      </c>
      <c r="C130" s="320">
        <v>4</v>
      </c>
      <c r="D130" s="320">
        <v>1</v>
      </c>
      <c r="E130" s="320">
        <v>3</v>
      </c>
      <c r="F130" s="320">
        <f t="shared" si="29"/>
        <v>198</v>
      </c>
      <c r="G130" s="298">
        <v>40</v>
      </c>
      <c r="H130" s="289">
        <f t="shared" si="28"/>
        <v>480</v>
      </c>
      <c r="I130" s="297">
        <f t="shared" si="30"/>
        <v>198</v>
      </c>
      <c r="J130" s="294"/>
      <c r="K130" s="294"/>
      <c r="L130" s="294"/>
      <c r="M130" s="294"/>
      <c r="N130" s="294"/>
      <c r="O130" s="294"/>
      <c r="P130" s="294"/>
      <c r="Q130" s="295"/>
    </row>
    <row r="131" spans="1:17" ht="14.25">
      <c r="A131" s="461"/>
      <c r="B131" s="462" t="s">
        <v>182</v>
      </c>
      <c r="C131" s="320">
        <v>4</v>
      </c>
      <c r="D131" s="320">
        <v>1</v>
      </c>
      <c r="E131" s="320">
        <v>5</v>
      </c>
      <c r="F131" s="320">
        <f t="shared" si="29"/>
        <v>330</v>
      </c>
      <c r="G131" s="298">
        <v>40</v>
      </c>
      <c r="H131" s="289">
        <f t="shared" si="28"/>
        <v>800</v>
      </c>
      <c r="I131" s="297">
        <f t="shared" si="30"/>
        <v>330</v>
      </c>
      <c r="J131" s="294"/>
      <c r="K131" s="294"/>
      <c r="L131" s="294"/>
      <c r="M131" s="294"/>
      <c r="N131" s="294"/>
      <c r="O131" s="294"/>
      <c r="P131" s="294"/>
      <c r="Q131" s="295"/>
    </row>
    <row r="132" spans="1:17" ht="14.25">
      <c r="A132" s="461"/>
      <c r="B132" s="462" t="s">
        <v>183</v>
      </c>
      <c r="C132" s="320">
        <v>4</v>
      </c>
      <c r="D132" s="320">
        <v>1</v>
      </c>
      <c r="E132" s="320">
        <v>3</v>
      </c>
      <c r="F132" s="320">
        <f t="shared" si="29"/>
        <v>198</v>
      </c>
      <c r="G132" s="298">
        <v>40</v>
      </c>
      <c r="H132" s="289">
        <f t="shared" si="28"/>
        <v>480</v>
      </c>
      <c r="I132" s="297">
        <f t="shared" si="30"/>
        <v>198</v>
      </c>
      <c r="J132" s="294"/>
      <c r="K132" s="294"/>
      <c r="L132" s="294"/>
      <c r="M132" s="294"/>
      <c r="N132" s="294"/>
      <c r="O132" s="294"/>
      <c r="P132" s="294"/>
      <c r="Q132" s="295"/>
    </row>
    <row r="133" spans="1:17" ht="14.25">
      <c r="A133" s="461"/>
      <c r="B133" s="462" t="s">
        <v>184</v>
      </c>
      <c r="C133" s="320">
        <v>4</v>
      </c>
      <c r="D133" s="320">
        <v>1</v>
      </c>
      <c r="E133" s="320">
        <v>1</v>
      </c>
      <c r="F133" s="320">
        <f t="shared" si="29"/>
        <v>66</v>
      </c>
      <c r="G133" s="298">
        <v>40</v>
      </c>
      <c r="H133" s="289">
        <f t="shared" si="28"/>
        <v>160</v>
      </c>
      <c r="I133" s="297">
        <f t="shared" si="30"/>
        <v>66</v>
      </c>
      <c r="J133" s="294"/>
      <c r="K133" s="294"/>
      <c r="L133" s="294"/>
      <c r="M133" s="294"/>
      <c r="N133" s="294"/>
      <c r="O133" s="294"/>
      <c r="P133" s="294"/>
      <c r="Q133" s="295"/>
    </row>
    <row r="134" spans="1:17" ht="14.25">
      <c r="A134" s="461"/>
      <c r="B134" s="462" t="s">
        <v>185</v>
      </c>
      <c r="C134" s="320">
        <v>4</v>
      </c>
      <c r="D134" s="320">
        <v>1</v>
      </c>
      <c r="E134" s="320">
        <v>5</v>
      </c>
      <c r="F134" s="320">
        <f t="shared" si="29"/>
        <v>330</v>
      </c>
      <c r="G134" s="298">
        <v>40</v>
      </c>
      <c r="H134" s="289">
        <f t="shared" si="28"/>
        <v>800</v>
      </c>
      <c r="I134" s="297">
        <f t="shared" si="30"/>
        <v>330</v>
      </c>
      <c r="J134" s="294"/>
      <c r="K134" s="294"/>
      <c r="L134" s="294"/>
      <c r="M134" s="294"/>
      <c r="N134" s="294"/>
      <c r="O134" s="294"/>
      <c r="P134" s="294"/>
      <c r="Q134" s="295"/>
    </row>
    <row r="135" spans="1:17" ht="14.25">
      <c r="A135" s="461"/>
      <c r="B135" s="462" t="s">
        <v>186</v>
      </c>
      <c r="C135" s="320">
        <v>4</v>
      </c>
      <c r="D135" s="320">
        <v>1</v>
      </c>
      <c r="E135" s="320">
        <v>5</v>
      </c>
      <c r="F135" s="320">
        <f t="shared" si="29"/>
        <v>330</v>
      </c>
      <c r="G135" s="298">
        <v>40</v>
      </c>
      <c r="H135" s="289">
        <f t="shared" si="28"/>
        <v>800</v>
      </c>
      <c r="I135" s="297">
        <f t="shared" si="30"/>
        <v>330</v>
      </c>
      <c r="J135" s="294"/>
      <c r="K135" s="294"/>
      <c r="L135" s="294"/>
      <c r="M135" s="294"/>
      <c r="N135" s="294"/>
      <c r="O135" s="294"/>
      <c r="P135" s="294"/>
      <c r="Q135" s="295"/>
    </row>
    <row r="136" spans="1:17" ht="14.25">
      <c r="A136" s="461"/>
      <c r="B136" s="462" t="s">
        <v>187</v>
      </c>
      <c r="C136" s="320">
        <v>4</v>
      </c>
      <c r="D136" s="320">
        <v>1</v>
      </c>
      <c r="E136" s="320">
        <v>5</v>
      </c>
      <c r="F136" s="320">
        <f t="shared" si="29"/>
        <v>330</v>
      </c>
      <c r="G136" s="298">
        <v>40</v>
      </c>
      <c r="H136" s="289">
        <f t="shared" si="28"/>
        <v>800</v>
      </c>
      <c r="I136" s="297">
        <f t="shared" si="30"/>
        <v>330</v>
      </c>
      <c r="J136" s="294"/>
      <c r="K136" s="294"/>
      <c r="L136" s="294"/>
      <c r="M136" s="294"/>
      <c r="N136" s="294"/>
      <c r="O136" s="294"/>
      <c r="P136" s="294"/>
      <c r="Q136" s="295"/>
    </row>
    <row r="137" spans="1:17" ht="14.25">
      <c r="A137" s="461"/>
      <c r="B137" s="462" t="s">
        <v>188</v>
      </c>
      <c r="C137" s="320">
        <v>4</v>
      </c>
      <c r="D137" s="320">
        <v>1</v>
      </c>
      <c r="E137" s="320">
        <v>3</v>
      </c>
      <c r="F137" s="320">
        <f t="shared" si="29"/>
        <v>198</v>
      </c>
      <c r="G137" s="298">
        <v>40</v>
      </c>
      <c r="H137" s="289">
        <f t="shared" si="28"/>
        <v>480</v>
      </c>
      <c r="I137" s="297">
        <f t="shared" si="30"/>
        <v>198</v>
      </c>
      <c r="J137" s="294"/>
      <c r="K137" s="294"/>
      <c r="L137" s="294"/>
      <c r="M137" s="294"/>
      <c r="N137" s="294"/>
      <c r="O137" s="294"/>
      <c r="P137" s="294"/>
      <c r="Q137" s="295"/>
    </row>
    <row r="138" spans="1:17" ht="14.25">
      <c r="A138" s="461"/>
      <c r="B138" s="462" t="s">
        <v>189</v>
      </c>
      <c r="C138" s="320">
        <v>4</v>
      </c>
      <c r="D138" s="320">
        <v>1</v>
      </c>
      <c r="E138" s="320">
        <v>5</v>
      </c>
      <c r="F138" s="320">
        <f t="shared" si="29"/>
        <v>330</v>
      </c>
      <c r="G138" s="298">
        <v>40</v>
      </c>
      <c r="H138" s="289">
        <f t="shared" si="28"/>
        <v>800</v>
      </c>
      <c r="I138" s="297">
        <f t="shared" si="30"/>
        <v>330</v>
      </c>
      <c r="J138" s="294"/>
      <c r="K138" s="294"/>
      <c r="L138" s="294"/>
      <c r="M138" s="294"/>
      <c r="N138" s="294"/>
      <c r="O138" s="294"/>
      <c r="P138" s="294"/>
      <c r="Q138" s="295"/>
    </row>
    <row r="139" spans="1:17" ht="14.25">
      <c r="A139" s="461"/>
      <c r="B139" s="462" t="s">
        <v>190</v>
      </c>
      <c r="C139" s="320">
        <v>4</v>
      </c>
      <c r="D139" s="320">
        <v>1</v>
      </c>
      <c r="E139" s="320">
        <v>5</v>
      </c>
      <c r="F139" s="320">
        <f t="shared" si="29"/>
        <v>330</v>
      </c>
      <c r="G139" s="298">
        <v>40</v>
      </c>
      <c r="H139" s="289">
        <f t="shared" si="28"/>
        <v>800</v>
      </c>
      <c r="I139" s="297">
        <f t="shared" si="30"/>
        <v>330</v>
      </c>
      <c r="J139" s="294"/>
      <c r="K139" s="294"/>
      <c r="L139" s="294"/>
      <c r="M139" s="294"/>
      <c r="N139" s="294"/>
      <c r="O139" s="294"/>
      <c r="P139" s="294"/>
      <c r="Q139" s="295"/>
    </row>
    <row r="140" spans="1:17" ht="14.25">
      <c r="A140" s="461"/>
      <c r="B140" s="462" t="s">
        <v>191</v>
      </c>
      <c r="C140" s="320">
        <v>4</v>
      </c>
      <c r="D140" s="320">
        <v>1</v>
      </c>
      <c r="E140" s="320">
        <v>0</v>
      </c>
      <c r="F140" s="320">
        <f t="shared" si="29"/>
        <v>0</v>
      </c>
      <c r="G140" s="298">
        <v>40</v>
      </c>
      <c r="H140" s="289">
        <f t="shared" si="28"/>
        <v>0</v>
      </c>
      <c r="I140" s="297">
        <f t="shared" si="30"/>
        <v>0</v>
      </c>
      <c r="J140" s="294"/>
      <c r="K140" s="294"/>
      <c r="L140" s="294"/>
      <c r="M140" s="294"/>
      <c r="N140" s="294"/>
      <c r="O140" s="294"/>
      <c r="P140" s="294"/>
      <c r="Q140" s="295"/>
    </row>
    <row r="141" spans="1:17" ht="14.25">
      <c r="A141" s="461"/>
      <c r="B141" s="462" t="s">
        <v>192</v>
      </c>
      <c r="C141" s="320">
        <v>4</v>
      </c>
      <c r="D141" s="320">
        <v>1</v>
      </c>
      <c r="E141" s="320">
        <v>4</v>
      </c>
      <c r="F141" s="320">
        <f t="shared" si="29"/>
        <v>264</v>
      </c>
      <c r="G141" s="298">
        <v>40</v>
      </c>
      <c r="H141" s="289">
        <f t="shared" si="28"/>
        <v>640</v>
      </c>
      <c r="I141" s="297">
        <f t="shared" si="30"/>
        <v>264</v>
      </c>
      <c r="J141" s="294"/>
      <c r="K141" s="294"/>
      <c r="L141" s="294"/>
      <c r="M141" s="294"/>
      <c r="N141" s="294"/>
      <c r="O141" s="294"/>
      <c r="P141" s="294"/>
      <c r="Q141" s="295"/>
    </row>
    <row r="142" spans="1:17" ht="14.25">
      <c r="A142" s="473" t="s">
        <v>122</v>
      </c>
      <c r="B142" s="471" t="s">
        <v>194</v>
      </c>
      <c r="C142" s="298"/>
      <c r="D142" s="299"/>
      <c r="E142" s="299"/>
      <c r="F142" s="320">
        <f t="shared" si="29"/>
        <v>0</v>
      </c>
      <c r="G142" s="298"/>
      <c r="H142" s="289">
        <f t="shared" si="28"/>
        <v>0</v>
      </c>
      <c r="I142" s="297">
        <f t="shared" si="30"/>
        <v>0</v>
      </c>
      <c r="J142" s="294"/>
      <c r="K142" s="294"/>
      <c r="L142" s="294"/>
      <c r="M142" s="294"/>
      <c r="N142" s="294"/>
      <c r="O142" s="294"/>
      <c r="P142" s="294"/>
      <c r="Q142" s="295"/>
    </row>
    <row r="143" spans="1:17" ht="14.25">
      <c r="A143" s="461"/>
      <c r="B143" s="462" t="s">
        <v>191</v>
      </c>
      <c r="C143" s="320">
        <v>3</v>
      </c>
      <c r="D143" s="320">
        <v>1</v>
      </c>
      <c r="E143" s="320">
        <v>4</v>
      </c>
      <c r="F143" s="320">
        <f t="shared" si="29"/>
        <v>198</v>
      </c>
      <c r="G143" s="298">
        <v>30</v>
      </c>
      <c r="H143" s="289">
        <f t="shared" si="28"/>
        <v>360</v>
      </c>
      <c r="I143" s="297">
        <f t="shared" si="30"/>
        <v>198</v>
      </c>
      <c r="J143" s="294"/>
      <c r="K143" s="294"/>
      <c r="L143" s="294"/>
      <c r="M143" s="294"/>
      <c r="N143" s="294"/>
      <c r="O143" s="294"/>
      <c r="P143" s="294"/>
      <c r="Q143" s="295"/>
    </row>
    <row r="144" spans="1:17" ht="14.25">
      <c r="A144" s="461"/>
      <c r="B144" s="462" t="s">
        <v>184</v>
      </c>
      <c r="C144" s="320">
        <v>3</v>
      </c>
      <c r="D144" s="320">
        <v>1</v>
      </c>
      <c r="E144" s="320">
        <v>4</v>
      </c>
      <c r="F144" s="320">
        <f t="shared" si="29"/>
        <v>198</v>
      </c>
      <c r="G144" s="298">
        <v>30</v>
      </c>
      <c r="H144" s="289">
        <f t="shared" si="28"/>
        <v>360</v>
      </c>
      <c r="I144" s="297">
        <f t="shared" si="30"/>
        <v>198</v>
      </c>
      <c r="J144" s="294"/>
      <c r="K144" s="294"/>
      <c r="L144" s="294"/>
      <c r="M144" s="294"/>
      <c r="N144" s="294"/>
      <c r="O144" s="294"/>
      <c r="P144" s="294"/>
      <c r="Q144" s="295"/>
    </row>
    <row r="145" spans="1:17" ht="14.25">
      <c r="A145" s="461"/>
      <c r="B145" s="462" t="s">
        <v>192</v>
      </c>
      <c r="C145" s="320">
        <v>3</v>
      </c>
      <c r="D145" s="320">
        <v>1</v>
      </c>
      <c r="E145" s="320">
        <v>3</v>
      </c>
      <c r="F145" s="320">
        <f t="shared" si="29"/>
        <v>148.5</v>
      </c>
      <c r="G145" s="298">
        <v>30</v>
      </c>
      <c r="H145" s="289">
        <f t="shared" si="28"/>
        <v>270</v>
      </c>
      <c r="I145" s="297">
        <f t="shared" si="30"/>
        <v>148.5</v>
      </c>
      <c r="J145" s="294"/>
      <c r="K145" s="294"/>
      <c r="L145" s="294"/>
      <c r="M145" s="294"/>
      <c r="N145" s="294"/>
      <c r="O145" s="294"/>
      <c r="P145" s="294"/>
      <c r="Q145" s="295"/>
    </row>
    <row r="146" spans="1:17" ht="14.25">
      <c r="A146" s="461"/>
      <c r="B146" s="462" t="s">
        <v>188</v>
      </c>
      <c r="C146" s="320">
        <v>3</v>
      </c>
      <c r="D146" s="320">
        <v>1</v>
      </c>
      <c r="E146" s="320">
        <v>3</v>
      </c>
      <c r="F146" s="320">
        <f t="shared" si="29"/>
        <v>148.5</v>
      </c>
      <c r="G146" s="298">
        <v>30</v>
      </c>
      <c r="H146" s="289">
        <f t="shared" si="28"/>
        <v>270</v>
      </c>
      <c r="I146" s="297">
        <f t="shared" si="30"/>
        <v>148.5</v>
      </c>
      <c r="J146" s="294"/>
      <c r="K146" s="294"/>
      <c r="L146" s="294"/>
      <c r="M146" s="294"/>
      <c r="N146" s="294"/>
      <c r="O146" s="294"/>
      <c r="P146" s="294"/>
      <c r="Q146" s="295"/>
    </row>
    <row r="147" spans="1:17" ht="14.25">
      <c r="A147" s="473" t="s">
        <v>125</v>
      </c>
      <c r="B147" s="471" t="s">
        <v>195</v>
      </c>
      <c r="C147" s="298"/>
      <c r="D147" s="299"/>
      <c r="E147" s="299"/>
      <c r="F147" s="320">
        <f t="shared" si="29"/>
        <v>0</v>
      </c>
      <c r="G147" s="298"/>
      <c r="H147" s="289">
        <f t="shared" si="28"/>
        <v>0</v>
      </c>
      <c r="I147" s="297">
        <f t="shared" si="30"/>
        <v>0</v>
      </c>
      <c r="J147" s="294"/>
      <c r="K147" s="294"/>
      <c r="L147" s="294"/>
      <c r="M147" s="294"/>
      <c r="N147" s="294"/>
      <c r="O147" s="294"/>
      <c r="P147" s="294"/>
      <c r="Q147" s="295"/>
    </row>
    <row r="148" spans="1:17" ht="14.25">
      <c r="A148" s="461"/>
      <c r="B148" s="462" t="s">
        <v>191</v>
      </c>
      <c r="C148" s="320">
        <v>4</v>
      </c>
      <c r="D148" s="320">
        <v>1</v>
      </c>
      <c r="E148" s="320">
        <v>5</v>
      </c>
      <c r="F148" s="320">
        <f t="shared" si="29"/>
        <v>330</v>
      </c>
      <c r="G148" s="298">
        <v>30</v>
      </c>
      <c r="H148" s="289">
        <f t="shared" si="28"/>
        <v>600</v>
      </c>
      <c r="I148" s="297">
        <f t="shared" si="30"/>
        <v>330</v>
      </c>
      <c r="J148" s="294"/>
      <c r="K148" s="294"/>
      <c r="L148" s="294"/>
      <c r="M148" s="294"/>
      <c r="N148" s="294"/>
      <c r="O148" s="294"/>
      <c r="P148" s="294"/>
      <c r="Q148" s="295"/>
    </row>
    <row r="149" spans="1:17" ht="14.25">
      <c r="A149" s="461"/>
      <c r="B149" s="462" t="s">
        <v>184</v>
      </c>
      <c r="C149" s="320">
        <v>4</v>
      </c>
      <c r="D149" s="320">
        <v>1</v>
      </c>
      <c r="E149" s="320">
        <v>5</v>
      </c>
      <c r="F149" s="320">
        <f t="shared" si="29"/>
        <v>330</v>
      </c>
      <c r="G149" s="298">
        <v>30</v>
      </c>
      <c r="H149" s="289">
        <f t="shared" si="28"/>
        <v>600</v>
      </c>
      <c r="I149" s="297">
        <f t="shared" si="30"/>
        <v>330</v>
      </c>
      <c r="J149" s="294"/>
      <c r="K149" s="294"/>
      <c r="L149" s="294"/>
      <c r="M149" s="294"/>
      <c r="N149" s="294"/>
      <c r="O149" s="294"/>
      <c r="P149" s="294"/>
      <c r="Q149" s="295"/>
    </row>
    <row r="150" spans="1:17" ht="14.25">
      <c r="A150" s="461"/>
      <c r="B150" s="462" t="s">
        <v>192</v>
      </c>
      <c r="C150" s="320">
        <v>4</v>
      </c>
      <c r="D150" s="320">
        <v>1</v>
      </c>
      <c r="E150" s="320">
        <v>1</v>
      </c>
      <c r="F150" s="320">
        <f t="shared" si="29"/>
        <v>66</v>
      </c>
      <c r="G150" s="298">
        <v>30</v>
      </c>
      <c r="H150" s="289">
        <f t="shared" si="28"/>
        <v>120</v>
      </c>
      <c r="I150" s="297">
        <f t="shared" si="30"/>
        <v>66</v>
      </c>
      <c r="J150" s="294"/>
      <c r="K150" s="294"/>
      <c r="L150" s="294"/>
      <c r="M150" s="294"/>
      <c r="N150" s="294"/>
      <c r="O150" s="294"/>
      <c r="P150" s="294"/>
      <c r="Q150" s="295"/>
    </row>
    <row r="151" spans="1:17" ht="14.25">
      <c r="A151" s="461"/>
      <c r="B151" s="462" t="s">
        <v>188</v>
      </c>
      <c r="C151" s="320">
        <v>4</v>
      </c>
      <c r="D151" s="320">
        <v>1</v>
      </c>
      <c r="E151" s="320">
        <v>3</v>
      </c>
      <c r="F151" s="320">
        <f t="shared" si="29"/>
        <v>198</v>
      </c>
      <c r="G151" s="298">
        <v>30</v>
      </c>
      <c r="H151" s="289">
        <f t="shared" si="28"/>
        <v>360</v>
      </c>
      <c r="I151" s="297">
        <f t="shared" si="30"/>
        <v>198</v>
      </c>
      <c r="J151" s="294"/>
      <c r="K151" s="294"/>
      <c r="L151" s="294"/>
      <c r="M151" s="294"/>
      <c r="N151" s="294"/>
      <c r="O151" s="294"/>
      <c r="P151" s="294"/>
      <c r="Q151" s="295"/>
    </row>
    <row r="152" spans="1:17" ht="12.75">
      <c r="A152" s="473" t="s">
        <v>155</v>
      </c>
      <c r="B152" s="470" t="s">
        <v>156</v>
      </c>
      <c r="C152" s="298">
        <v>0</v>
      </c>
      <c r="D152" s="299">
        <v>0</v>
      </c>
      <c r="E152" s="299">
        <v>0</v>
      </c>
      <c r="F152" s="299">
        <v>0</v>
      </c>
      <c r="G152" s="299">
        <v>0</v>
      </c>
      <c r="H152" s="290">
        <v>0</v>
      </c>
      <c r="I152" s="290">
        <v>0</v>
      </c>
      <c r="J152" s="294"/>
      <c r="K152" s="294"/>
      <c r="L152" s="294"/>
      <c r="M152" s="294"/>
      <c r="N152" s="294"/>
      <c r="O152" s="294"/>
      <c r="P152" s="294"/>
      <c r="Q152" s="295"/>
    </row>
    <row r="153" spans="1:17" ht="14.25">
      <c r="A153" s="461" t="s">
        <v>158</v>
      </c>
      <c r="B153" s="468" t="s">
        <v>157</v>
      </c>
      <c r="C153" s="298">
        <v>0</v>
      </c>
      <c r="D153" s="299">
        <v>0</v>
      </c>
      <c r="E153" s="299">
        <v>0</v>
      </c>
      <c r="F153" s="298"/>
      <c r="G153" s="298">
        <v>0</v>
      </c>
      <c r="H153" s="289">
        <f t="shared" ref="H153:H157" si="31">C153*E153*G153</f>
        <v>0</v>
      </c>
      <c r="I153" s="297"/>
      <c r="J153" s="294"/>
      <c r="K153" s="294"/>
      <c r="L153" s="294"/>
      <c r="M153" s="294"/>
      <c r="N153" s="294"/>
      <c r="O153" s="294"/>
      <c r="P153" s="294"/>
      <c r="Q153" s="295"/>
    </row>
    <row r="154" spans="1:17" ht="14.25">
      <c r="A154" s="461" t="s">
        <v>160</v>
      </c>
      <c r="B154" s="468" t="s">
        <v>159</v>
      </c>
      <c r="C154" s="298">
        <v>0</v>
      </c>
      <c r="D154" s="299">
        <v>0</v>
      </c>
      <c r="E154" s="299">
        <v>0</v>
      </c>
      <c r="F154" s="298"/>
      <c r="G154" s="298">
        <v>0</v>
      </c>
      <c r="H154" s="289">
        <f t="shared" si="31"/>
        <v>0</v>
      </c>
      <c r="I154" s="297"/>
      <c r="J154" s="294"/>
      <c r="K154" s="294"/>
      <c r="L154" s="294"/>
      <c r="M154" s="294"/>
      <c r="N154" s="294"/>
      <c r="O154" s="294"/>
      <c r="P154" s="294"/>
      <c r="Q154" s="295"/>
    </row>
    <row r="155" spans="1:17" ht="14.25">
      <c r="A155" s="461" t="s">
        <v>162</v>
      </c>
      <c r="B155" s="468" t="s">
        <v>161</v>
      </c>
      <c r="C155" s="298">
        <v>0</v>
      </c>
      <c r="D155" s="299">
        <v>0</v>
      </c>
      <c r="E155" s="299">
        <v>0</v>
      </c>
      <c r="F155" s="298"/>
      <c r="G155" s="298">
        <v>0</v>
      </c>
      <c r="H155" s="289">
        <f t="shared" si="31"/>
        <v>0</v>
      </c>
      <c r="I155" s="297"/>
      <c r="J155" s="294"/>
      <c r="K155" s="294"/>
      <c r="L155" s="294"/>
      <c r="M155" s="294"/>
      <c r="N155" s="294"/>
      <c r="O155" s="294"/>
      <c r="P155" s="294"/>
      <c r="Q155" s="295"/>
    </row>
    <row r="156" spans="1:17" ht="14.25">
      <c r="A156" s="461" t="s">
        <v>164</v>
      </c>
      <c r="B156" s="468" t="s">
        <v>163</v>
      </c>
      <c r="C156" s="298">
        <v>0</v>
      </c>
      <c r="D156" s="299">
        <v>0</v>
      </c>
      <c r="E156" s="299">
        <v>0</v>
      </c>
      <c r="F156" s="298"/>
      <c r="G156" s="298">
        <v>0</v>
      </c>
      <c r="H156" s="289">
        <f t="shared" si="31"/>
        <v>0</v>
      </c>
      <c r="I156" s="297"/>
      <c r="J156" s="294"/>
      <c r="K156" s="294"/>
      <c r="L156" s="294"/>
      <c r="M156" s="294"/>
      <c r="N156" s="294"/>
      <c r="O156" s="294"/>
      <c r="P156" s="294"/>
      <c r="Q156" s="295"/>
    </row>
    <row r="157" spans="1:17" ht="14.25">
      <c r="A157" s="461" t="s">
        <v>196</v>
      </c>
      <c r="B157" s="468" t="s">
        <v>165</v>
      </c>
      <c r="C157" s="298">
        <v>0</v>
      </c>
      <c r="D157" s="299">
        <v>0</v>
      </c>
      <c r="E157" s="299">
        <v>0</v>
      </c>
      <c r="F157" s="298"/>
      <c r="G157" s="298">
        <v>0</v>
      </c>
      <c r="H157" s="289">
        <f t="shared" si="31"/>
        <v>0</v>
      </c>
      <c r="I157" s="297"/>
      <c r="J157" s="294"/>
      <c r="K157" s="294"/>
      <c r="L157" s="294"/>
      <c r="M157" s="294"/>
      <c r="N157" s="294"/>
      <c r="O157" s="294"/>
      <c r="P157" s="294"/>
      <c r="Q157" s="295"/>
    </row>
    <row r="158" spans="1:17" ht="12.75">
      <c r="A158" s="448">
        <v>2</v>
      </c>
      <c r="B158" s="449" t="s">
        <v>166</v>
      </c>
      <c r="C158" s="298">
        <f t="shared" ref="C158:I158" si="32">C159+C182</f>
        <v>30</v>
      </c>
      <c r="D158" s="299">
        <f t="shared" si="32"/>
        <v>16.799999999999997</v>
      </c>
      <c r="E158" s="299">
        <f t="shared" si="32"/>
        <v>17</v>
      </c>
      <c r="F158" s="299">
        <f t="shared" si="32"/>
        <v>1009.7999999999997</v>
      </c>
      <c r="G158" s="299">
        <f t="shared" si="32"/>
        <v>760</v>
      </c>
      <c r="H158" s="290">
        <f t="shared" si="32"/>
        <v>1920</v>
      </c>
      <c r="I158" s="290">
        <f t="shared" si="32"/>
        <v>1009.7999999999997</v>
      </c>
      <c r="J158" s="294"/>
      <c r="K158" s="294"/>
      <c r="L158" s="294"/>
      <c r="M158" s="294"/>
      <c r="N158" s="294"/>
      <c r="O158" s="294"/>
      <c r="P158" s="294"/>
      <c r="Q158" s="295"/>
    </row>
    <row r="159" spans="1:17" ht="12.75">
      <c r="A159" s="473" t="s">
        <v>113</v>
      </c>
      <c r="B159" s="470" t="s">
        <v>197</v>
      </c>
      <c r="C159" s="298">
        <f>SUM(C160:C176)</f>
        <v>30</v>
      </c>
      <c r="D159" s="299">
        <f t="shared" ref="D159:H159" si="33">SUM(D160:D182)</f>
        <v>16.799999999999997</v>
      </c>
      <c r="E159" s="299">
        <f t="shared" si="33"/>
        <v>17</v>
      </c>
      <c r="F159" s="299">
        <f t="shared" si="33"/>
        <v>1009.7999999999997</v>
      </c>
      <c r="G159" s="299">
        <f t="shared" si="33"/>
        <v>760</v>
      </c>
      <c r="H159" s="290">
        <f t="shared" si="33"/>
        <v>1920</v>
      </c>
      <c r="I159" s="291">
        <f>SUM(I160:I181)</f>
        <v>1009.7999999999997</v>
      </c>
      <c r="J159" s="294"/>
      <c r="K159" s="294"/>
      <c r="L159" s="294"/>
      <c r="M159" s="294"/>
      <c r="N159" s="294"/>
      <c r="O159" s="294"/>
      <c r="P159" s="294"/>
      <c r="Q159" s="295"/>
    </row>
    <row r="160" spans="1:17" ht="14.25">
      <c r="A160" s="473" t="s">
        <v>115</v>
      </c>
      <c r="B160" s="471" t="s">
        <v>168</v>
      </c>
      <c r="C160" s="298"/>
      <c r="D160" s="299"/>
      <c r="E160" s="299"/>
      <c r="F160" s="298">
        <f t="shared" ref="F160:F181" si="34">I160+J160+K160</f>
        <v>0</v>
      </c>
      <c r="G160" s="298"/>
      <c r="H160" s="289">
        <f t="shared" ref="H160:H186" si="35">C160*E160*G160</f>
        <v>0</v>
      </c>
      <c r="I160" s="297"/>
      <c r="J160" s="294"/>
      <c r="K160" s="294"/>
      <c r="L160" s="294"/>
      <c r="M160" s="294"/>
      <c r="N160" s="294"/>
      <c r="O160" s="294"/>
      <c r="P160" s="294"/>
      <c r="Q160" s="295"/>
    </row>
    <row r="161" spans="1:17" ht="14.25">
      <c r="A161" s="461"/>
      <c r="B161" s="462" t="s">
        <v>154</v>
      </c>
      <c r="C161" s="320">
        <v>3</v>
      </c>
      <c r="D161" s="320">
        <v>1.2</v>
      </c>
      <c r="E161" s="320">
        <v>2</v>
      </c>
      <c r="F161" s="298">
        <f t="shared" si="34"/>
        <v>118.79999999999998</v>
      </c>
      <c r="G161" s="298">
        <v>40</v>
      </c>
      <c r="H161" s="289">
        <f t="shared" si="35"/>
        <v>240</v>
      </c>
      <c r="I161" s="297">
        <f t="shared" ref="I161:I181" si="36">C161*D161*E161*16.5</f>
        <v>118.79999999999998</v>
      </c>
      <c r="J161" s="294"/>
      <c r="K161" s="294"/>
      <c r="L161" s="294"/>
      <c r="M161" s="294"/>
      <c r="N161" s="294"/>
      <c r="O161" s="294"/>
      <c r="P161" s="294"/>
      <c r="Q161" s="295"/>
    </row>
    <row r="162" spans="1:17" ht="14.25">
      <c r="A162" s="461"/>
      <c r="B162" s="462" t="s">
        <v>128</v>
      </c>
      <c r="C162" s="320">
        <v>3</v>
      </c>
      <c r="D162" s="320">
        <v>1.2</v>
      </c>
      <c r="E162" s="320">
        <v>2</v>
      </c>
      <c r="F162" s="298">
        <f t="shared" si="34"/>
        <v>118.79999999999998</v>
      </c>
      <c r="G162" s="298">
        <v>40</v>
      </c>
      <c r="H162" s="289">
        <f t="shared" si="35"/>
        <v>240</v>
      </c>
      <c r="I162" s="297">
        <f t="shared" si="36"/>
        <v>118.79999999999998</v>
      </c>
      <c r="J162" s="294"/>
      <c r="K162" s="294"/>
      <c r="L162" s="294"/>
      <c r="M162" s="294"/>
      <c r="N162" s="294"/>
      <c r="O162" s="294"/>
      <c r="P162" s="294"/>
      <c r="Q162" s="295"/>
    </row>
    <row r="163" spans="1:17" ht="14.25">
      <c r="A163" s="461"/>
      <c r="B163" s="462" t="s">
        <v>179</v>
      </c>
      <c r="C163" s="320">
        <v>3</v>
      </c>
      <c r="D163" s="320">
        <v>1.2</v>
      </c>
      <c r="E163" s="320">
        <v>1</v>
      </c>
      <c r="F163" s="298">
        <f t="shared" si="34"/>
        <v>59.399999999999991</v>
      </c>
      <c r="G163" s="298">
        <v>40</v>
      </c>
      <c r="H163" s="289">
        <f t="shared" si="35"/>
        <v>120</v>
      </c>
      <c r="I163" s="297">
        <f t="shared" si="36"/>
        <v>59.399999999999991</v>
      </c>
      <c r="J163" s="294"/>
      <c r="K163" s="294"/>
      <c r="L163" s="294"/>
      <c r="M163" s="294"/>
      <c r="N163" s="294"/>
      <c r="O163" s="294"/>
      <c r="P163" s="294"/>
      <c r="Q163" s="295"/>
    </row>
    <row r="164" spans="1:17" ht="14.25">
      <c r="A164" s="461"/>
      <c r="B164" s="462" t="s">
        <v>180</v>
      </c>
      <c r="C164" s="320">
        <v>3</v>
      </c>
      <c r="D164" s="320">
        <v>1.2</v>
      </c>
      <c r="E164" s="320">
        <v>1</v>
      </c>
      <c r="F164" s="298">
        <f t="shared" si="34"/>
        <v>59.399999999999991</v>
      </c>
      <c r="G164" s="298">
        <v>40</v>
      </c>
      <c r="H164" s="289">
        <f t="shared" si="35"/>
        <v>120</v>
      </c>
      <c r="I164" s="297">
        <f t="shared" si="36"/>
        <v>59.399999999999991</v>
      </c>
      <c r="J164" s="294"/>
      <c r="K164" s="294"/>
      <c r="L164" s="294"/>
      <c r="M164" s="294"/>
      <c r="N164" s="294"/>
      <c r="O164" s="294"/>
      <c r="P164" s="294"/>
      <c r="Q164" s="295"/>
    </row>
    <row r="165" spans="1:17" ht="14.25">
      <c r="A165" s="461"/>
      <c r="B165" s="462" t="s">
        <v>181</v>
      </c>
      <c r="C165" s="320">
        <v>3</v>
      </c>
      <c r="D165" s="320">
        <v>1.2</v>
      </c>
      <c r="E165" s="320">
        <v>1</v>
      </c>
      <c r="F165" s="298">
        <f t="shared" si="34"/>
        <v>59.399999999999991</v>
      </c>
      <c r="G165" s="298">
        <v>40</v>
      </c>
      <c r="H165" s="289">
        <f t="shared" si="35"/>
        <v>120</v>
      </c>
      <c r="I165" s="297">
        <f t="shared" si="36"/>
        <v>59.399999999999991</v>
      </c>
      <c r="J165" s="294"/>
      <c r="K165" s="294"/>
      <c r="L165" s="294"/>
      <c r="M165" s="294"/>
      <c r="N165" s="294"/>
      <c r="O165" s="294"/>
      <c r="P165" s="294"/>
      <c r="Q165" s="295"/>
    </row>
    <row r="166" spans="1:17" ht="14.25">
      <c r="A166" s="461"/>
      <c r="B166" s="462" t="s">
        <v>182</v>
      </c>
      <c r="C166" s="320">
        <v>0</v>
      </c>
      <c r="D166" s="320">
        <v>0</v>
      </c>
      <c r="E166" s="320">
        <v>0</v>
      </c>
      <c r="F166" s="298">
        <f t="shared" si="34"/>
        <v>0</v>
      </c>
      <c r="G166" s="298">
        <v>40</v>
      </c>
      <c r="H166" s="289">
        <f t="shared" si="35"/>
        <v>0</v>
      </c>
      <c r="I166" s="297">
        <f t="shared" si="36"/>
        <v>0</v>
      </c>
      <c r="J166" s="294"/>
      <c r="K166" s="294"/>
      <c r="L166" s="294"/>
      <c r="M166" s="294"/>
      <c r="N166" s="294"/>
      <c r="O166" s="294"/>
      <c r="P166" s="294"/>
      <c r="Q166" s="295"/>
    </row>
    <row r="167" spans="1:17" ht="14.25">
      <c r="A167" s="461"/>
      <c r="B167" s="462" t="s">
        <v>183</v>
      </c>
      <c r="C167" s="320">
        <v>3</v>
      </c>
      <c r="D167" s="320">
        <v>1.2</v>
      </c>
      <c r="E167" s="320">
        <v>1</v>
      </c>
      <c r="F167" s="298">
        <f t="shared" si="34"/>
        <v>59.399999999999991</v>
      </c>
      <c r="G167" s="298">
        <v>40</v>
      </c>
      <c r="H167" s="289">
        <f t="shared" si="35"/>
        <v>120</v>
      </c>
      <c r="I167" s="297">
        <f t="shared" si="36"/>
        <v>59.399999999999991</v>
      </c>
      <c r="J167" s="294"/>
      <c r="K167" s="294"/>
      <c r="L167" s="294"/>
      <c r="M167" s="294"/>
      <c r="N167" s="294"/>
      <c r="O167" s="294"/>
      <c r="P167" s="294"/>
      <c r="Q167" s="295"/>
    </row>
    <row r="168" spans="1:17" ht="14.25">
      <c r="A168" s="461"/>
      <c r="B168" s="462" t="s">
        <v>184</v>
      </c>
      <c r="C168" s="320">
        <v>0</v>
      </c>
      <c r="D168" s="320">
        <v>0</v>
      </c>
      <c r="E168" s="320">
        <v>0</v>
      </c>
      <c r="F168" s="298">
        <f t="shared" si="34"/>
        <v>0</v>
      </c>
      <c r="G168" s="298">
        <v>40</v>
      </c>
      <c r="H168" s="289">
        <f t="shared" si="35"/>
        <v>0</v>
      </c>
      <c r="I168" s="297">
        <f t="shared" si="36"/>
        <v>0</v>
      </c>
      <c r="J168" s="294"/>
      <c r="K168" s="294"/>
      <c r="L168" s="294"/>
      <c r="M168" s="294"/>
      <c r="N168" s="294"/>
      <c r="O168" s="294"/>
      <c r="P168" s="294"/>
      <c r="Q168" s="295"/>
    </row>
    <row r="169" spans="1:17" ht="14.25">
      <c r="A169" s="461"/>
      <c r="B169" s="462" t="s">
        <v>185</v>
      </c>
      <c r="C169" s="320">
        <v>3</v>
      </c>
      <c r="D169" s="320">
        <v>1.2</v>
      </c>
      <c r="E169" s="320">
        <v>1</v>
      </c>
      <c r="F169" s="298">
        <f t="shared" si="34"/>
        <v>59.399999999999991</v>
      </c>
      <c r="G169" s="298">
        <v>40</v>
      </c>
      <c r="H169" s="289">
        <f t="shared" si="35"/>
        <v>120</v>
      </c>
      <c r="I169" s="297">
        <f t="shared" si="36"/>
        <v>59.399999999999991</v>
      </c>
      <c r="J169" s="294"/>
      <c r="K169" s="294"/>
      <c r="L169" s="294"/>
      <c r="M169" s="294"/>
      <c r="N169" s="294"/>
      <c r="O169" s="294"/>
      <c r="P169" s="294"/>
      <c r="Q169" s="295"/>
    </row>
    <row r="170" spans="1:17" ht="14.25">
      <c r="A170" s="461"/>
      <c r="B170" s="462" t="s">
        <v>186</v>
      </c>
      <c r="C170" s="320">
        <v>3</v>
      </c>
      <c r="D170" s="320">
        <v>1.2</v>
      </c>
      <c r="E170" s="320">
        <v>1</v>
      </c>
      <c r="F170" s="298">
        <f t="shared" si="34"/>
        <v>59.399999999999991</v>
      </c>
      <c r="G170" s="298">
        <v>40</v>
      </c>
      <c r="H170" s="289">
        <f t="shared" si="35"/>
        <v>120</v>
      </c>
      <c r="I170" s="297">
        <f t="shared" si="36"/>
        <v>59.399999999999991</v>
      </c>
      <c r="J170" s="294"/>
      <c r="K170" s="294"/>
      <c r="L170" s="294"/>
      <c r="M170" s="294"/>
      <c r="N170" s="294"/>
      <c r="O170" s="294"/>
      <c r="P170" s="294"/>
      <c r="Q170" s="295"/>
    </row>
    <row r="171" spans="1:17" ht="14.25">
      <c r="A171" s="461"/>
      <c r="B171" s="462" t="s">
        <v>187</v>
      </c>
      <c r="C171" s="320">
        <v>3</v>
      </c>
      <c r="D171" s="320">
        <v>1.2</v>
      </c>
      <c r="E171" s="320">
        <v>1</v>
      </c>
      <c r="F171" s="298">
        <f t="shared" si="34"/>
        <v>59.399999999999991</v>
      </c>
      <c r="G171" s="298">
        <v>40</v>
      </c>
      <c r="H171" s="289">
        <f t="shared" si="35"/>
        <v>120</v>
      </c>
      <c r="I171" s="297">
        <f t="shared" si="36"/>
        <v>59.399999999999991</v>
      </c>
      <c r="J171" s="294"/>
      <c r="K171" s="294"/>
      <c r="L171" s="294"/>
      <c r="M171" s="294"/>
      <c r="N171" s="294"/>
      <c r="O171" s="294"/>
      <c r="P171" s="294"/>
      <c r="Q171" s="295"/>
    </row>
    <row r="172" spans="1:17" ht="14.25">
      <c r="A172" s="461"/>
      <c r="B172" s="462" t="s">
        <v>188</v>
      </c>
      <c r="C172" s="320">
        <v>0</v>
      </c>
      <c r="D172" s="320">
        <v>0</v>
      </c>
      <c r="E172" s="320">
        <v>0</v>
      </c>
      <c r="F172" s="298">
        <f t="shared" si="34"/>
        <v>0</v>
      </c>
      <c r="G172" s="298">
        <v>40</v>
      </c>
      <c r="H172" s="289">
        <f t="shared" si="35"/>
        <v>0</v>
      </c>
      <c r="I172" s="297">
        <f t="shared" si="36"/>
        <v>0</v>
      </c>
      <c r="J172" s="294"/>
      <c r="K172" s="294"/>
      <c r="L172" s="294"/>
      <c r="M172" s="294"/>
      <c r="N172" s="294"/>
      <c r="O172" s="294"/>
      <c r="P172" s="294"/>
      <c r="Q172" s="295"/>
    </row>
    <row r="173" spans="1:17" ht="14.25">
      <c r="A173" s="461"/>
      <c r="B173" s="462" t="s">
        <v>189</v>
      </c>
      <c r="C173" s="320">
        <v>0</v>
      </c>
      <c r="D173" s="320">
        <v>0</v>
      </c>
      <c r="E173" s="320">
        <v>0</v>
      </c>
      <c r="F173" s="298">
        <f t="shared" si="34"/>
        <v>0</v>
      </c>
      <c r="G173" s="298">
        <v>40</v>
      </c>
      <c r="H173" s="289">
        <f t="shared" si="35"/>
        <v>0</v>
      </c>
      <c r="I173" s="297">
        <f t="shared" si="36"/>
        <v>0</v>
      </c>
      <c r="J173" s="294"/>
      <c r="K173" s="294"/>
      <c r="L173" s="294"/>
      <c r="M173" s="294"/>
      <c r="N173" s="294"/>
      <c r="O173" s="294"/>
      <c r="P173" s="294"/>
      <c r="Q173" s="295"/>
    </row>
    <row r="174" spans="1:17" ht="14.25">
      <c r="A174" s="461"/>
      <c r="B174" s="462" t="s">
        <v>190</v>
      </c>
      <c r="C174" s="320">
        <v>3</v>
      </c>
      <c r="D174" s="320">
        <v>1.2</v>
      </c>
      <c r="E174" s="320">
        <v>2</v>
      </c>
      <c r="F174" s="298">
        <f t="shared" si="34"/>
        <v>118.79999999999998</v>
      </c>
      <c r="G174" s="298">
        <v>40</v>
      </c>
      <c r="H174" s="289">
        <f t="shared" si="35"/>
        <v>240</v>
      </c>
      <c r="I174" s="297">
        <f t="shared" si="36"/>
        <v>118.79999999999998</v>
      </c>
      <c r="J174" s="294"/>
      <c r="K174" s="294"/>
      <c r="L174" s="294"/>
      <c r="M174" s="294"/>
      <c r="N174" s="294"/>
      <c r="O174" s="294"/>
      <c r="P174" s="294"/>
      <c r="Q174" s="295"/>
    </row>
    <row r="175" spans="1:17" ht="14.25">
      <c r="A175" s="461"/>
      <c r="B175" s="462" t="s">
        <v>191</v>
      </c>
      <c r="C175" s="320">
        <v>0</v>
      </c>
      <c r="D175" s="320">
        <v>0</v>
      </c>
      <c r="E175" s="320">
        <v>0</v>
      </c>
      <c r="F175" s="298">
        <f t="shared" si="34"/>
        <v>0</v>
      </c>
      <c r="G175" s="298">
        <v>40</v>
      </c>
      <c r="H175" s="289">
        <f t="shared" si="35"/>
        <v>0</v>
      </c>
      <c r="I175" s="297">
        <f t="shared" si="36"/>
        <v>0</v>
      </c>
      <c r="J175" s="294"/>
      <c r="K175" s="294"/>
      <c r="L175" s="294"/>
      <c r="M175" s="294"/>
      <c r="N175" s="294"/>
      <c r="O175" s="294"/>
      <c r="P175" s="294"/>
      <c r="Q175" s="295"/>
    </row>
    <row r="176" spans="1:17" ht="14.25">
      <c r="A176" s="461"/>
      <c r="B176" s="462" t="s">
        <v>192</v>
      </c>
      <c r="C176" s="320">
        <v>0</v>
      </c>
      <c r="D176" s="320">
        <v>0</v>
      </c>
      <c r="E176" s="320">
        <v>0</v>
      </c>
      <c r="F176" s="298">
        <f t="shared" si="34"/>
        <v>0</v>
      </c>
      <c r="G176" s="298">
        <v>40</v>
      </c>
      <c r="H176" s="289">
        <f t="shared" si="35"/>
        <v>0</v>
      </c>
      <c r="I176" s="297">
        <f t="shared" si="36"/>
        <v>0</v>
      </c>
      <c r="J176" s="294"/>
      <c r="K176" s="294"/>
      <c r="L176" s="294"/>
      <c r="M176" s="294"/>
      <c r="N176" s="294"/>
      <c r="O176" s="294"/>
      <c r="P176" s="294"/>
      <c r="Q176" s="295"/>
    </row>
    <row r="177" spans="1:17">
      <c r="A177" s="473" t="s">
        <v>118</v>
      </c>
      <c r="B177" s="466" t="s">
        <v>198</v>
      </c>
      <c r="C177" s="298"/>
      <c r="D177" s="299"/>
      <c r="E177" s="299"/>
      <c r="F177" s="298">
        <f t="shared" si="34"/>
        <v>0</v>
      </c>
      <c r="G177" s="298"/>
      <c r="H177" s="289">
        <f t="shared" si="35"/>
        <v>0</v>
      </c>
      <c r="I177" s="297">
        <f t="shared" si="36"/>
        <v>0</v>
      </c>
      <c r="J177" s="294"/>
      <c r="K177" s="294"/>
      <c r="L177" s="294"/>
      <c r="M177" s="294"/>
      <c r="N177" s="294"/>
      <c r="O177" s="294"/>
      <c r="P177" s="294"/>
      <c r="Q177" s="295"/>
    </row>
    <row r="178" spans="1:17" ht="14.25">
      <c r="A178" s="473"/>
      <c r="B178" s="462" t="s">
        <v>188</v>
      </c>
      <c r="C178" s="320">
        <v>3</v>
      </c>
      <c r="D178" s="320">
        <v>1.2</v>
      </c>
      <c r="E178" s="320">
        <v>1</v>
      </c>
      <c r="F178" s="298">
        <f t="shared" si="34"/>
        <v>59.399999999999991</v>
      </c>
      <c r="G178" s="298">
        <v>30</v>
      </c>
      <c r="H178" s="289">
        <f t="shared" si="35"/>
        <v>90</v>
      </c>
      <c r="I178" s="297">
        <f t="shared" si="36"/>
        <v>59.399999999999991</v>
      </c>
      <c r="J178" s="294"/>
      <c r="K178" s="294"/>
      <c r="L178" s="294"/>
      <c r="M178" s="294"/>
      <c r="N178" s="294"/>
      <c r="O178" s="294"/>
      <c r="P178" s="294"/>
      <c r="Q178" s="295"/>
    </row>
    <row r="179" spans="1:17" ht="14.25">
      <c r="A179" s="473"/>
      <c r="B179" s="462" t="s">
        <v>191</v>
      </c>
      <c r="C179" s="320">
        <v>3</v>
      </c>
      <c r="D179" s="320">
        <v>1.2</v>
      </c>
      <c r="E179" s="320">
        <v>1</v>
      </c>
      <c r="F179" s="298">
        <f t="shared" si="34"/>
        <v>59.399999999999991</v>
      </c>
      <c r="G179" s="298">
        <v>30</v>
      </c>
      <c r="H179" s="289">
        <f t="shared" si="35"/>
        <v>90</v>
      </c>
      <c r="I179" s="297">
        <f t="shared" si="36"/>
        <v>59.399999999999991</v>
      </c>
      <c r="J179" s="294"/>
      <c r="K179" s="294"/>
      <c r="L179" s="294"/>
      <c r="M179" s="294"/>
      <c r="N179" s="294"/>
      <c r="O179" s="294"/>
      <c r="P179" s="294"/>
      <c r="Q179" s="295"/>
    </row>
    <row r="180" spans="1:17" ht="14.25">
      <c r="A180" s="461"/>
      <c r="B180" s="462" t="s">
        <v>184</v>
      </c>
      <c r="C180" s="320">
        <v>3</v>
      </c>
      <c r="D180" s="320">
        <v>1.2</v>
      </c>
      <c r="E180" s="320">
        <v>1</v>
      </c>
      <c r="F180" s="298">
        <f t="shared" si="34"/>
        <v>59.399999999999991</v>
      </c>
      <c r="G180" s="298">
        <v>30</v>
      </c>
      <c r="H180" s="289">
        <f t="shared" si="35"/>
        <v>90</v>
      </c>
      <c r="I180" s="297">
        <f t="shared" si="36"/>
        <v>59.399999999999991</v>
      </c>
      <c r="J180" s="294"/>
      <c r="K180" s="294"/>
      <c r="L180" s="294"/>
      <c r="M180" s="294"/>
      <c r="N180" s="294"/>
      <c r="O180" s="294"/>
      <c r="P180" s="294"/>
      <c r="Q180" s="295"/>
    </row>
    <row r="181" spans="1:17" ht="14.25">
      <c r="A181" s="461"/>
      <c r="B181" s="462" t="s">
        <v>182</v>
      </c>
      <c r="C181" s="320">
        <v>3</v>
      </c>
      <c r="D181" s="320">
        <v>1.2</v>
      </c>
      <c r="E181" s="320">
        <v>1</v>
      </c>
      <c r="F181" s="298">
        <f t="shared" si="34"/>
        <v>59.399999999999991</v>
      </c>
      <c r="G181" s="298">
        <v>30</v>
      </c>
      <c r="H181" s="289">
        <f t="shared" si="35"/>
        <v>90</v>
      </c>
      <c r="I181" s="297">
        <f t="shared" si="36"/>
        <v>59.399999999999991</v>
      </c>
      <c r="J181" s="294"/>
      <c r="K181" s="294"/>
      <c r="L181" s="294"/>
      <c r="M181" s="294"/>
      <c r="N181" s="294"/>
      <c r="O181" s="294"/>
      <c r="P181" s="294"/>
      <c r="Q181" s="295"/>
    </row>
    <row r="182" spans="1:17" ht="14.25">
      <c r="A182" s="473" t="s">
        <v>155</v>
      </c>
      <c r="B182" s="470" t="s">
        <v>199</v>
      </c>
      <c r="C182" s="298">
        <v>0</v>
      </c>
      <c r="D182" s="299">
        <v>0</v>
      </c>
      <c r="E182" s="299">
        <v>0</v>
      </c>
      <c r="F182" s="299">
        <v>0</v>
      </c>
      <c r="G182" s="299">
        <v>0</v>
      </c>
      <c r="H182" s="289">
        <f t="shared" si="35"/>
        <v>0</v>
      </c>
      <c r="I182" s="297"/>
      <c r="J182" s="294"/>
      <c r="K182" s="294"/>
      <c r="L182" s="294"/>
      <c r="M182" s="294"/>
      <c r="N182" s="294"/>
      <c r="O182" s="294"/>
      <c r="P182" s="294"/>
      <c r="Q182" s="295"/>
    </row>
    <row r="183" spans="1:17" ht="14.25">
      <c r="A183" s="448">
        <v>3</v>
      </c>
      <c r="B183" s="449" t="s">
        <v>200</v>
      </c>
      <c r="C183" s="298">
        <v>0</v>
      </c>
      <c r="D183" s="299">
        <v>0</v>
      </c>
      <c r="E183" s="299">
        <v>0</v>
      </c>
      <c r="F183" s="299">
        <v>0</v>
      </c>
      <c r="G183" s="299">
        <v>0</v>
      </c>
      <c r="H183" s="289">
        <f t="shared" si="35"/>
        <v>0</v>
      </c>
      <c r="I183" s="297">
        <v>0</v>
      </c>
      <c r="J183" s="294"/>
      <c r="K183" s="294"/>
      <c r="L183" s="294"/>
      <c r="M183" s="294"/>
      <c r="N183" s="294"/>
      <c r="O183" s="294"/>
      <c r="P183" s="294"/>
      <c r="Q183" s="295"/>
    </row>
    <row r="184" spans="1:17" ht="14.25">
      <c r="A184" s="473" t="s">
        <v>113</v>
      </c>
      <c r="B184" s="470" t="s">
        <v>201</v>
      </c>
      <c r="C184" s="298">
        <v>0</v>
      </c>
      <c r="D184" s="299">
        <v>0</v>
      </c>
      <c r="E184" s="299">
        <v>0</v>
      </c>
      <c r="F184" s="298">
        <v>0</v>
      </c>
      <c r="G184" s="298">
        <v>0</v>
      </c>
      <c r="H184" s="289">
        <f t="shared" si="35"/>
        <v>0</v>
      </c>
      <c r="I184" s="297">
        <v>0</v>
      </c>
      <c r="J184" s="294"/>
      <c r="K184" s="294"/>
      <c r="L184" s="294"/>
      <c r="M184" s="294"/>
      <c r="N184" s="294"/>
      <c r="O184" s="294"/>
      <c r="P184" s="294"/>
      <c r="Q184" s="295"/>
    </row>
    <row r="185" spans="1:17" ht="14.25">
      <c r="A185" s="473" t="s">
        <v>155</v>
      </c>
      <c r="B185" s="470" t="s">
        <v>170</v>
      </c>
      <c r="C185" s="298">
        <v>0</v>
      </c>
      <c r="D185" s="299">
        <v>0</v>
      </c>
      <c r="E185" s="299">
        <v>0</v>
      </c>
      <c r="F185" s="298">
        <v>0</v>
      </c>
      <c r="G185" s="298">
        <v>0</v>
      </c>
      <c r="H185" s="289">
        <f t="shared" si="35"/>
        <v>0</v>
      </c>
      <c r="I185" s="297">
        <v>0</v>
      </c>
      <c r="J185" s="294"/>
      <c r="K185" s="294"/>
      <c r="L185" s="294"/>
      <c r="M185" s="294"/>
      <c r="N185" s="294"/>
      <c r="O185" s="294"/>
      <c r="P185" s="294"/>
      <c r="Q185" s="295"/>
    </row>
    <row r="186" spans="1:17" ht="14.25">
      <c r="A186" s="473" t="s">
        <v>169</v>
      </c>
      <c r="B186" s="470" t="s">
        <v>202</v>
      </c>
      <c r="C186" s="298">
        <v>0</v>
      </c>
      <c r="D186" s="299">
        <v>0</v>
      </c>
      <c r="E186" s="299">
        <v>0</v>
      </c>
      <c r="F186" s="298">
        <v>0</v>
      </c>
      <c r="G186" s="298">
        <v>0</v>
      </c>
      <c r="H186" s="289">
        <f t="shared" si="35"/>
        <v>0</v>
      </c>
      <c r="I186" s="297">
        <v>0</v>
      </c>
      <c r="J186" s="294"/>
      <c r="K186" s="294"/>
      <c r="L186" s="294"/>
      <c r="M186" s="294"/>
      <c r="N186" s="294"/>
      <c r="O186" s="294"/>
      <c r="P186" s="294"/>
      <c r="Q186" s="295"/>
    </row>
    <row r="187" spans="1:17" ht="12.75">
      <c r="A187" s="448" t="s">
        <v>38</v>
      </c>
      <c r="B187" s="449" t="s">
        <v>203</v>
      </c>
      <c r="C187" s="298">
        <f t="shared" ref="C187:I187" si="37">C188</f>
        <v>60</v>
      </c>
      <c r="D187" s="299">
        <f t="shared" si="37"/>
        <v>17.2</v>
      </c>
      <c r="E187" s="299">
        <f t="shared" si="37"/>
        <v>19</v>
      </c>
      <c r="F187" s="299">
        <f t="shared" si="37"/>
        <v>801.9</v>
      </c>
      <c r="G187" s="299">
        <f t="shared" si="37"/>
        <v>800</v>
      </c>
      <c r="H187" s="290">
        <f t="shared" si="37"/>
        <v>2280</v>
      </c>
      <c r="I187" s="290">
        <f t="shared" si="37"/>
        <v>801.9</v>
      </c>
      <c r="J187" s="302"/>
      <c r="K187" s="302"/>
      <c r="L187" s="302"/>
      <c r="M187" s="294"/>
      <c r="N187" s="294"/>
      <c r="O187" s="294"/>
      <c r="P187" s="294"/>
      <c r="Q187" s="295"/>
    </row>
    <row r="188" spans="1:17" ht="12.75">
      <c r="A188" s="448">
        <v>1</v>
      </c>
      <c r="B188" s="449" t="s">
        <v>171</v>
      </c>
      <c r="C188" s="298">
        <f t="shared" ref="C188:I188" si="38">C189+C208</f>
        <v>60</v>
      </c>
      <c r="D188" s="299">
        <f t="shared" si="38"/>
        <v>17.2</v>
      </c>
      <c r="E188" s="299">
        <f t="shared" si="38"/>
        <v>19</v>
      </c>
      <c r="F188" s="298">
        <f t="shared" si="38"/>
        <v>801.9</v>
      </c>
      <c r="G188" s="298">
        <f t="shared" si="38"/>
        <v>800</v>
      </c>
      <c r="H188" s="289">
        <f t="shared" si="38"/>
        <v>2280</v>
      </c>
      <c r="I188" s="289">
        <f t="shared" si="38"/>
        <v>801.9</v>
      </c>
      <c r="J188" s="302"/>
      <c r="K188" s="302"/>
      <c r="L188" s="302"/>
      <c r="M188" s="302"/>
      <c r="N188" s="294"/>
      <c r="O188" s="294"/>
      <c r="P188" s="294"/>
      <c r="Q188" s="295"/>
    </row>
    <row r="189" spans="1:17" ht="12.75">
      <c r="A189" s="448" t="s">
        <v>113</v>
      </c>
      <c r="B189" s="470" t="s">
        <v>172</v>
      </c>
      <c r="C189" s="298">
        <f>SUM(C190:C207)</f>
        <v>48</v>
      </c>
      <c r="D189" s="298">
        <f>SUM(D190:D206)</f>
        <v>16</v>
      </c>
      <c r="E189" s="298">
        <f t="shared" ref="E189:J189" si="39">SUM(E191:E206)</f>
        <v>15</v>
      </c>
      <c r="F189" s="298">
        <f t="shared" si="39"/>
        <v>742.5</v>
      </c>
      <c r="G189" s="298">
        <f t="shared" si="39"/>
        <v>640</v>
      </c>
      <c r="H189" s="289">
        <f t="shared" si="39"/>
        <v>1800</v>
      </c>
      <c r="I189" s="289">
        <f t="shared" si="39"/>
        <v>742.5</v>
      </c>
      <c r="J189" s="303">
        <f t="shared" si="39"/>
        <v>0</v>
      </c>
      <c r="K189" s="294"/>
      <c r="L189" s="294"/>
      <c r="M189" s="294"/>
      <c r="N189" s="294"/>
      <c r="O189" s="294"/>
      <c r="P189" s="294"/>
      <c r="Q189" s="295"/>
    </row>
    <row r="190" spans="1:17" ht="14.25">
      <c r="A190" s="461" t="s">
        <v>115</v>
      </c>
      <c r="B190" s="471" t="s">
        <v>204</v>
      </c>
      <c r="C190" s="298"/>
      <c r="D190" s="299"/>
      <c r="E190" s="299"/>
      <c r="F190" s="298">
        <f t="shared" ref="F190:F207" si="40">SUM(I190:K190)</f>
        <v>0</v>
      </c>
      <c r="G190" s="298"/>
      <c r="H190" s="289">
        <f t="shared" ref="H190:H207" si="41">C190*E190*G190</f>
        <v>0</v>
      </c>
      <c r="I190" s="297"/>
      <c r="J190" s="294"/>
      <c r="K190" s="294"/>
      <c r="L190" s="294"/>
      <c r="M190" s="294"/>
      <c r="N190" s="294"/>
      <c r="O190" s="294"/>
      <c r="P190" s="294"/>
      <c r="Q190" s="295"/>
    </row>
    <row r="191" spans="1:17" ht="14.25">
      <c r="A191" s="461"/>
      <c r="B191" s="462" t="s">
        <v>154</v>
      </c>
      <c r="C191" s="320">
        <v>3</v>
      </c>
      <c r="D191" s="320">
        <v>1</v>
      </c>
      <c r="E191" s="320">
        <v>1</v>
      </c>
      <c r="F191" s="298">
        <f t="shared" si="40"/>
        <v>49.5</v>
      </c>
      <c r="G191" s="298">
        <v>40</v>
      </c>
      <c r="H191" s="289">
        <f t="shared" si="41"/>
        <v>120</v>
      </c>
      <c r="I191" s="297">
        <f t="shared" ref="I191:I206" si="42">C191*D191*E191*16.5</f>
        <v>49.5</v>
      </c>
      <c r="J191" s="294"/>
      <c r="K191" s="294"/>
      <c r="L191" s="294"/>
      <c r="M191" s="294"/>
      <c r="N191" s="294"/>
      <c r="O191" s="294"/>
      <c r="P191" s="294"/>
      <c r="Q191" s="295"/>
    </row>
    <row r="192" spans="1:17" ht="14.25">
      <c r="A192" s="461"/>
      <c r="B192" s="462" t="s">
        <v>128</v>
      </c>
      <c r="C192" s="320">
        <v>3</v>
      </c>
      <c r="D192" s="320">
        <v>1</v>
      </c>
      <c r="E192" s="320">
        <v>1</v>
      </c>
      <c r="F192" s="298">
        <f t="shared" si="40"/>
        <v>49.5</v>
      </c>
      <c r="G192" s="298">
        <v>40</v>
      </c>
      <c r="H192" s="289">
        <f t="shared" si="41"/>
        <v>120</v>
      </c>
      <c r="I192" s="297">
        <f t="shared" si="42"/>
        <v>49.5</v>
      </c>
      <c r="J192" s="294"/>
      <c r="K192" s="294"/>
      <c r="L192" s="294"/>
      <c r="M192" s="294"/>
      <c r="N192" s="294"/>
      <c r="O192" s="294"/>
      <c r="P192" s="294"/>
      <c r="Q192" s="295"/>
    </row>
    <row r="193" spans="1:17" ht="14.25">
      <c r="A193" s="461"/>
      <c r="B193" s="462" t="s">
        <v>179</v>
      </c>
      <c r="C193" s="320">
        <v>3</v>
      </c>
      <c r="D193" s="320">
        <v>1</v>
      </c>
      <c r="E193" s="320">
        <v>1</v>
      </c>
      <c r="F193" s="298">
        <f t="shared" si="40"/>
        <v>49.5</v>
      </c>
      <c r="G193" s="298">
        <v>40</v>
      </c>
      <c r="H193" s="289">
        <f t="shared" si="41"/>
        <v>120</v>
      </c>
      <c r="I193" s="297">
        <f t="shared" si="42"/>
        <v>49.5</v>
      </c>
      <c r="J193" s="294"/>
      <c r="K193" s="294"/>
      <c r="L193" s="294"/>
      <c r="M193" s="294"/>
      <c r="N193" s="294"/>
      <c r="O193" s="294"/>
      <c r="P193" s="294"/>
      <c r="Q193" s="295"/>
    </row>
    <row r="194" spans="1:17" ht="14.25">
      <c r="A194" s="461"/>
      <c r="B194" s="462" t="s">
        <v>180</v>
      </c>
      <c r="C194" s="320">
        <v>3</v>
      </c>
      <c r="D194" s="320">
        <v>1</v>
      </c>
      <c r="E194" s="320">
        <v>1</v>
      </c>
      <c r="F194" s="298">
        <f t="shared" si="40"/>
        <v>49.5</v>
      </c>
      <c r="G194" s="298">
        <v>40</v>
      </c>
      <c r="H194" s="289">
        <f t="shared" si="41"/>
        <v>120</v>
      </c>
      <c r="I194" s="297">
        <f t="shared" si="42"/>
        <v>49.5</v>
      </c>
      <c r="J194" s="294"/>
      <c r="K194" s="294"/>
      <c r="L194" s="294"/>
      <c r="M194" s="294"/>
      <c r="N194" s="294"/>
      <c r="O194" s="294"/>
      <c r="P194" s="294"/>
      <c r="Q194" s="295"/>
    </row>
    <row r="195" spans="1:17" ht="14.25">
      <c r="A195" s="461"/>
      <c r="B195" s="462" t="s">
        <v>181</v>
      </c>
      <c r="C195" s="320">
        <v>3</v>
      </c>
      <c r="D195" s="320">
        <v>1</v>
      </c>
      <c r="E195" s="320">
        <v>1</v>
      </c>
      <c r="F195" s="298">
        <f t="shared" si="40"/>
        <v>49.5</v>
      </c>
      <c r="G195" s="298">
        <v>40</v>
      </c>
      <c r="H195" s="289">
        <f t="shared" si="41"/>
        <v>120</v>
      </c>
      <c r="I195" s="297">
        <f t="shared" si="42"/>
        <v>49.5</v>
      </c>
      <c r="J195" s="294"/>
      <c r="K195" s="294"/>
      <c r="L195" s="294"/>
      <c r="M195" s="294"/>
      <c r="N195" s="294"/>
      <c r="O195" s="294"/>
      <c r="P195" s="294"/>
      <c r="Q195" s="295"/>
    </row>
    <row r="196" spans="1:17" ht="14.25">
      <c r="A196" s="461"/>
      <c r="B196" s="462" t="s">
        <v>182</v>
      </c>
      <c r="C196" s="320">
        <v>3</v>
      </c>
      <c r="D196" s="320">
        <v>1</v>
      </c>
      <c r="E196" s="320">
        <v>1</v>
      </c>
      <c r="F196" s="298">
        <f t="shared" si="40"/>
        <v>49.5</v>
      </c>
      <c r="G196" s="298">
        <v>40</v>
      </c>
      <c r="H196" s="289">
        <f t="shared" si="41"/>
        <v>120</v>
      </c>
      <c r="I196" s="297">
        <f t="shared" si="42"/>
        <v>49.5</v>
      </c>
      <c r="J196" s="294"/>
      <c r="K196" s="294"/>
      <c r="L196" s="294"/>
      <c r="M196" s="294"/>
      <c r="N196" s="294"/>
      <c r="O196" s="294"/>
      <c r="P196" s="294"/>
      <c r="Q196" s="295"/>
    </row>
    <row r="197" spans="1:17" ht="14.25">
      <c r="A197" s="461"/>
      <c r="B197" s="462" t="s">
        <v>183</v>
      </c>
      <c r="C197" s="320">
        <v>3</v>
      </c>
      <c r="D197" s="320">
        <v>1</v>
      </c>
      <c r="E197" s="320">
        <v>0</v>
      </c>
      <c r="F197" s="298">
        <f t="shared" si="40"/>
        <v>0</v>
      </c>
      <c r="G197" s="298">
        <v>40</v>
      </c>
      <c r="H197" s="289">
        <f t="shared" si="41"/>
        <v>0</v>
      </c>
      <c r="I197" s="297">
        <f t="shared" si="42"/>
        <v>0</v>
      </c>
      <c r="J197" s="294"/>
      <c r="K197" s="294"/>
      <c r="L197" s="294"/>
      <c r="M197" s="294"/>
      <c r="N197" s="294"/>
      <c r="O197" s="294"/>
      <c r="P197" s="294"/>
      <c r="Q197" s="295"/>
    </row>
    <row r="198" spans="1:17" ht="14.25">
      <c r="A198" s="461"/>
      <c r="B198" s="462" t="s">
        <v>184</v>
      </c>
      <c r="C198" s="320">
        <v>3</v>
      </c>
      <c r="D198" s="320">
        <v>1</v>
      </c>
      <c r="E198" s="320">
        <v>1</v>
      </c>
      <c r="F198" s="298">
        <f t="shared" si="40"/>
        <v>49.5</v>
      </c>
      <c r="G198" s="298">
        <v>40</v>
      </c>
      <c r="H198" s="289">
        <f t="shared" si="41"/>
        <v>120</v>
      </c>
      <c r="I198" s="297">
        <f t="shared" si="42"/>
        <v>49.5</v>
      </c>
      <c r="J198" s="294"/>
      <c r="K198" s="294"/>
      <c r="L198" s="294"/>
      <c r="M198" s="294"/>
      <c r="N198" s="294"/>
      <c r="O198" s="294"/>
      <c r="P198" s="294"/>
      <c r="Q198" s="295"/>
    </row>
    <row r="199" spans="1:17" ht="14.25">
      <c r="A199" s="461"/>
      <c r="B199" s="462" t="s">
        <v>185</v>
      </c>
      <c r="C199" s="320">
        <v>3</v>
      </c>
      <c r="D199" s="320">
        <v>1</v>
      </c>
      <c r="E199" s="320">
        <v>1</v>
      </c>
      <c r="F199" s="298">
        <f t="shared" si="40"/>
        <v>49.5</v>
      </c>
      <c r="G199" s="298">
        <v>40</v>
      </c>
      <c r="H199" s="289">
        <f t="shared" si="41"/>
        <v>120</v>
      </c>
      <c r="I199" s="297">
        <f t="shared" si="42"/>
        <v>49.5</v>
      </c>
      <c r="J199" s="294"/>
      <c r="K199" s="294"/>
      <c r="L199" s="294"/>
      <c r="M199" s="294"/>
      <c r="N199" s="294"/>
      <c r="O199" s="294"/>
      <c r="P199" s="294"/>
      <c r="Q199" s="295"/>
    </row>
    <row r="200" spans="1:17" ht="14.25">
      <c r="A200" s="461"/>
      <c r="B200" s="462" t="s">
        <v>186</v>
      </c>
      <c r="C200" s="320">
        <v>3</v>
      </c>
      <c r="D200" s="320">
        <v>1</v>
      </c>
      <c r="E200" s="320">
        <v>1</v>
      </c>
      <c r="F200" s="298">
        <f t="shared" si="40"/>
        <v>49.5</v>
      </c>
      <c r="G200" s="298">
        <v>40</v>
      </c>
      <c r="H200" s="289">
        <f t="shared" si="41"/>
        <v>120</v>
      </c>
      <c r="I200" s="297">
        <f t="shared" si="42"/>
        <v>49.5</v>
      </c>
      <c r="J200" s="294"/>
      <c r="K200" s="294"/>
      <c r="L200" s="294"/>
      <c r="M200" s="294"/>
      <c r="N200" s="294"/>
      <c r="O200" s="294"/>
      <c r="P200" s="294"/>
      <c r="Q200" s="295"/>
    </row>
    <row r="201" spans="1:17" ht="14.25">
      <c r="A201" s="461"/>
      <c r="B201" s="462" t="s">
        <v>187</v>
      </c>
      <c r="C201" s="320">
        <v>3</v>
      </c>
      <c r="D201" s="320">
        <v>1</v>
      </c>
      <c r="E201" s="320">
        <v>1</v>
      </c>
      <c r="F201" s="298">
        <f t="shared" si="40"/>
        <v>49.5</v>
      </c>
      <c r="G201" s="298">
        <v>40</v>
      </c>
      <c r="H201" s="289">
        <f t="shared" si="41"/>
        <v>120</v>
      </c>
      <c r="I201" s="297">
        <f t="shared" si="42"/>
        <v>49.5</v>
      </c>
      <c r="J201" s="294"/>
      <c r="K201" s="294"/>
      <c r="L201" s="294"/>
      <c r="M201" s="294"/>
      <c r="N201" s="294"/>
      <c r="O201" s="294"/>
      <c r="P201" s="294"/>
      <c r="Q201" s="295"/>
    </row>
    <row r="202" spans="1:17" ht="14.25">
      <c r="A202" s="461"/>
      <c r="B202" s="462" t="s">
        <v>188</v>
      </c>
      <c r="C202" s="320">
        <v>3</v>
      </c>
      <c r="D202" s="320">
        <v>1</v>
      </c>
      <c r="E202" s="320">
        <v>1</v>
      </c>
      <c r="F202" s="298">
        <f t="shared" si="40"/>
        <v>49.5</v>
      </c>
      <c r="G202" s="298">
        <v>40</v>
      </c>
      <c r="H202" s="289">
        <f t="shared" si="41"/>
        <v>120</v>
      </c>
      <c r="I202" s="297">
        <f t="shared" si="42"/>
        <v>49.5</v>
      </c>
      <c r="J202" s="294"/>
      <c r="K202" s="294"/>
      <c r="L202" s="294"/>
      <c r="M202" s="294"/>
      <c r="N202" s="294"/>
      <c r="O202" s="294"/>
      <c r="P202" s="294"/>
      <c r="Q202" s="295"/>
    </row>
    <row r="203" spans="1:17" ht="14.25">
      <c r="A203" s="461"/>
      <c r="B203" s="462" t="s">
        <v>189</v>
      </c>
      <c r="C203" s="320">
        <v>3</v>
      </c>
      <c r="D203" s="320">
        <v>1</v>
      </c>
      <c r="E203" s="320">
        <v>1</v>
      </c>
      <c r="F203" s="298">
        <f t="shared" si="40"/>
        <v>49.5</v>
      </c>
      <c r="G203" s="298">
        <v>40</v>
      </c>
      <c r="H203" s="289">
        <f t="shared" si="41"/>
        <v>120</v>
      </c>
      <c r="I203" s="297">
        <f t="shared" si="42"/>
        <v>49.5</v>
      </c>
      <c r="J203" s="294"/>
      <c r="K203" s="294"/>
      <c r="L203" s="294"/>
      <c r="M203" s="294"/>
      <c r="N203" s="294"/>
      <c r="O203" s="294"/>
      <c r="P203" s="294"/>
      <c r="Q203" s="295"/>
    </row>
    <row r="204" spans="1:17" ht="14.25">
      <c r="A204" s="461"/>
      <c r="B204" s="462" t="s">
        <v>190</v>
      </c>
      <c r="C204" s="320">
        <v>3</v>
      </c>
      <c r="D204" s="320">
        <v>1</v>
      </c>
      <c r="E204" s="320">
        <v>1</v>
      </c>
      <c r="F204" s="298">
        <f t="shared" si="40"/>
        <v>49.5</v>
      </c>
      <c r="G204" s="298">
        <v>40</v>
      </c>
      <c r="H204" s="289">
        <f t="shared" si="41"/>
        <v>120</v>
      </c>
      <c r="I204" s="297">
        <f t="shared" si="42"/>
        <v>49.5</v>
      </c>
      <c r="J204" s="294"/>
      <c r="K204" s="294"/>
      <c r="L204" s="294"/>
      <c r="M204" s="294"/>
      <c r="N204" s="294"/>
      <c r="O204" s="294"/>
      <c r="P204" s="294"/>
      <c r="Q204" s="295"/>
    </row>
    <row r="205" spans="1:17" ht="14.25">
      <c r="A205" s="461"/>
      <c r="B205" s="462" t="s">
        <v>191</v>
      </c>
      <c r="C205" s="320">
        <v>3</v>
      </c>
      <c r="D205" s="320">
        <v>1</v>
      </c>
      <c r="E205" s="320">
        <v>1</v>
      </c>
      <c r="F205" s="298">
        <f t="shared" si="40"/>
        <v>49.5</v>
      </c>
      <c r="G205" s="298">
        <v>40</v>
      </c>
      <c r="H205" s="289">
        <f t="shared" si="41"/>
        <v>120</v>
      </c>
      <c r="I205" s="297">
        <f t="shared" si="42"/>
        <v>49.5</v>
      </c>
      <c r="J205" s="294"/>
      <c r="K205" s="294"/>
      <c r="L205" s="294"/>
      <c r="M205" s="294"/>
      <c r="N205" s="294"/>
      <c r="O205" s="294"/>
      <c r="P205" s="294"/>
      <c r="Q205" s="295"/>
    </row>
    <row r="206" spans="1:17" ht="14.25">
      <c r="A206" s="461"/>
      <c r="B206" s="462" t="s">
        <v>192</v>
      </c>
      <c r="C206" s="320">
        <v>3</v>
      </c>
      <c r="D206" s="320">
        <v>1</v>
      </c>
      <c r="E206" s="320">
        <v>1</v>
      </c>
      <c r="F206" s="298">
        <f t="shared" si="40"/>
        <v>49.5</v>
      </c>
      <c r="G206" s="298">
        <v>40</v>
      </c>
      <c r="H206" s="289">
        <f t="shared" si="41"/>
        <v>120</v>
      </c>
      <c r="I206" s="297">
        <f t="shared" si="42"/>
        <v>49.5</v>
      </c>
      <c r="J206" s="294"/>
      <c r="K206" s="294"/>
      <c r="L206" s="294"/>
      <c r="M206" s="294"/>
      <c r="N206" s="294"/>
      <c r="O206" s="294"/>
      <c r="P206" s="294"/>
      <c r="Q206" s="295"/>
    </row>
    <row r="207" spans="1:17" ht="14.25">
      <c r="A207" s="473" t="s">
        <v>155</v>
      </c>
      <c r="B207" s="470" t="s">
        <v>174</v>
      </c>
      <c r="C207" s="298"/>
      <c r="D207" s="299"/>
      <c r="E207" s="299"/>
      <c r="F207" s="298">
        <f t="shared" si="40"/>
        <v>0</v>
      </c>
      <c r="G207" s="298"/>
      <c r="H207" s="289">
        <f t="shared" si="41"/>
        <v>0</v>
      </c>
      <c r="I207" s="297"/>
      <c r="J207" s="294"/>
      <c r="K207" s="294"/>
      <c r="L207" s="294"/>
      <c r="M207" s="294"/>
      <c r="N207" s="294"/>
      <c r="O207" s="294"/>
      <c r="P207" s="294"/>
      <c r="Q207" s="295"/>
    </row>
    <row r="208" spans="1:17" ht="12.75">
      <c r="A208" s="448">
        <v>2</v>
      </c>
      <c r="B208" s="449" t="s">
        <v>72</v>
      </c>
      <c r="C208" s="298">
        <f t="shared" ref="C208:I208" si="43">SUM(C209:C213)</f>
        <v>12</v>
      </c>
      <c r="D208" s="299">
        <f t="shared" si="43"/>
        <v>1.2</v>
      </c>
      <c r="E208" s="299">
        <f t="shared" si="43"/>
        <v>4</v>
      </c>
      <c r="F208" s="298">
        <f t="shared" si="43"/>
        <v>59.399999999999991</v>
      </c>
      <c r="G208" s="298">
        <f t="shared" si="43"/>
        <v>160</v>
      </c>
      <c r="H208" s="289">
        <f t="shared" si="43"/>
        <v>480</v>
      </c>
      <c r="I208" s="289">
        <f t="shared" si="43"/>
        <v>59.399999999999991</v>
      </c>
      <c r="J208" s="294"/>
      <c r="K208" s="294"/>
      <c r="L208" s="294"/>
      <c r="M208" s="294"/>
      <c r="N208" s="294"/>
      <c r="O208" s="294"/>
      <c r="P208" s="294"/>
      <c r="Q208" s="295"/>
    </row>
    <row r="209" spans="1:17" ht="14.25">
      <c r="A209" s="448"/>
      <c r="B209" s="471" t="s">
        <v>204</v>
      </c>
      <c r="C209" s="298"/>
      <c r="D209" s="299"/>
      <c r="E209" s="299"/>
      <c r="F209" s="298">
        <f t="shared" ref="F209:F213" si="44">SUM(I209:K209)</f>
        <v>0</v>
      </c>
      <c r="G209" s="298"/>
      <c r="H209" s="289"/>
      <c r="I209" s="297"/>
      <c r="J209" s="294"/>
      <c r="K209" s="294"/>
      <c r="L209" s="294"/>
      <c r="M209" s="294"/>
      <c r="N209" s="294"/>
      <c r="O209" s="294"/>
      <c r="P209" s="294"/>
      <c r="Q209" s="295"/>
    </row>
    <row r="210" spans="1:17" ht="14.25">
      <c r="A210" s="448"/>
      <c r="B210" s="462" t="s">
        <v>189</v>
      </c>
      <c r="C210" s="298">
        <v>3</v>
      </c>
      <c r="D210" s="299">
        <v>0.3</v>
      </c>
      <c r="E210" s="299">
        <v>1</v>
      </c>
      <c r="F210" s="298">
        <f t="shared" si="44"/>
        <v>14.849999999999998</v>
      </c>
      <c r="G210" s="298">
        <v>40</v>
      </c>
      <c r="H210" s="289">
        <f t="shared" ref="H210:H213" si="45">C210*E210*G210</f>
        <v>120</v>
      </c>
      <c r="I210" s="297">
        <f t="shared" ref="I210:I213" si="46">C210*D210*E210*16.5</f>
        <v>14.849999999999998</v>
      </c>
      <c r="J210" s="294"/>
      <c r="K210" s="294"/>
      <c r="L210" s="294"/>
      <c r="M210" s="294"/>
      <c r="N210" s="294"/>
      <c r="O210" s="294"/>
      <c r="P210" s="294"/>
      <c r="Q210" s="295"/>
    </row>
    <row r="211" spans="1:17" ht="14.25">
      <c r="A211" s="448"/>
      <c r="B211" s="462" t="s">
        <v>190</v>
      </c>
      <c r="C211" s="298">
        <v>3</v>
      </c>
      <c r="D211" s="299">
        <v>0.3</v>
      </c>
      <c r="E211" s="299">
        <v>1</v>
      </c>
      <c r="F211" s="298">
        <f t="shared" si="44"/>
        <v>14.849999999999998</v>
      </c>
      <c r="G211" s="298">
        <v>40</v>
      </c>
      <c r="H211" s="289">
        <f t="shared" si="45"/>
        <v>120</v>
      </c>
      <c r="I211" s="297">
        <f t="shared" si="46"/>
        <v>14.849999999999998</v>
      </c>
      <c r="J211" s="294"/>
      <c r="K211" s="294"/>
      <c r="L211" s="294"/>
      <c r="M211" s="294"/>
      <c r="N211" s="294"/>
      <c r="O211" s="294"/>
      <c r="P211" s="294"/>
      <c r="Q211" s="295"/>
    </row>
    <row r="212" spans="1:17" ht="14.25">
      <c r="A212" s="448"/>
      <c r="B212" s="462" t="s">
        <v>191</v>
      </c>
      <c r="C212" s="298">
        <v>3</v>
      </c>
      <c r="D212" s="299">
        <v>0.3</v>
      </c>
      <c r="E212" s="299">
        <v>1</v>
      </c>
      <c r="F212" s="298">
        <f t="shared" si="44"/>
        <v>14.849999999999998</v>
      </c>
      <c r="G212" s="298">
        <v>40</v>
      </c>
      <c r="H212" s="289">
        <f t="shared" si="45"/>
        <v>120</v>
      </c>
      <c r="I212" s="297">
        <f t="shared" si="46"/>
        <v>14.849999999999998</v>
      </c>
      <c r="J212" s="294"/>
      <c r="K212" s="294"/>
      <c r="L212" s="294"/>
      <c r="M212" s="294"/>
      <c r="N212" s="294"/>
      <c r="O212" s="294"/>
      <c r="P212" s="294"/>
      <c r="Q212" s="295"/>
    </row>
    <row r="213" spans="1:17" ht="14.25">
      <c r="A213" s="448" t="s">
        <v>113</v>
      </c>
      <c r="B213" s="462" t="s">
        <v>192</v>
      </c>
      <c r="C213" s="298">
        <v>3</v>
      </c>
      <c r="D213" s="299">
        <v>0.3</v>
      </c>
      <c r="E213" s="299">
        <v>1</v>
      </c>
      <c r="F213" s="298">
        <f t="shared" si="44"/>
        <v>14.849999999999998</v>
      </c>
      <c r="G213" s="298">
        <v>40</v>
      </c>
      <c r="H213" s="289">
        <f t="shared" si="45"/>
        <v>120</v>
      </c>
      <c r="I213" s="297">
        <f t="shared" si="46"/>
        <v>14.849999999999998</v>
      </c>
      <c r="J213" s="294"/>
      <c r="K213" s="294"/>
      <c r="L213" s="294"/>
      <c r="M213" s="294"/>
      <c r="N213" s="294"/>
      <c r="O213" s="294"/>
      <c r="P213" s="294"/>
      <c r="Q213" s="295"/>
    </row>
    <row r="214" spans="1:17" ht="12.75">
      <c r="A214" s="288" t="s">
        <v>205</v>
      </c>
      <c r="B214" s="288" t="s">
        <v>206</v>
      </c>
      <c r="C214" s="289">
        <f t="shared" ref="C214:I214" si="47">C215+C300</f>
        <v>143</v>
      </c>
      <c r="D214" s="290">
        <f t="shared" si="47"/>
        <v>32.5</v>
      </c>
      <c r="E214" s="290">
        <f t="shared" si="47"/>
        <v>143</v>
      </c>
      <c r="F214" s="290">
        <f t="shared" si="47"/>
        <v>6024</v>
      </c>
      <c r="G214" s="290">
        <f t="shared" si="47"/>
        <v>915</v>
      </c>
      <c r="H214" s="290">
        <f t="shared" si="47"/>
        <v>8820</v>
      </c>
      <c r="I214" s="290">
        <f t="shared" si="47"/>
        <v>5430</v>
      </c>
      <c r="J214" s="292">
        <f>J215+J290+J300</f>
        <v>594</v>
      </c>
      <c r="K214" s="292"/>
      <c r="L214" s="292">
        <f>Bieu3!E40</f>
        <v>2160</v>
      </c>
      <c r="M214" s="292">
        <f>Bieu3!M40</f>
        <v>1878.5</v>
      </c>
      <c r="N214" s="292">
        <f>I214-M214</f>
        <v>3551.5</v>
      </c>
      <c r="O214" s="292">
        <f>Bieu3!N40</f>
        <v>1563</v>
      </c>
      <c r="P214" s="292">
        <f>Bieu3!O40</f>
        <v>782</v>
      </c>
      <c r="Q214" s="293"/>
    </row>
    <row r="215" spans="1:17" ht="12.75">
      <c r="A215" s="448" t="s">
        <v>25</v>
      </c>
      <c r="B215" s="475" t="s">
        <v>112</v>
      </c>
      <c r="C215" s="289">
        <f t="shared" ref="C215:J215" si="48">C216+C257+C286</f>
        <v>143</v>
      </c>
      <c r="D215" s="290">
        <f t="shared" si="48"/>
        <v>32.5</v>
      </c>
      <c r="E215" s="290">
        <f t="shared" si="48"/>
        <v>143</v>
      </c>
      <c r="F215" s="290">
        <f t="shared" si="48"/>
        <v>6024</v>
      </c>
      <c r="G215" s="290">
        <f t="shared" si="48"/>
        <v>915</v>
      </c>
      <c r="H215" s="290">
        <f t="shared" si="48"/>
        <v>8820</v>
      </c>
      <c r="I215" s="290">
        <f t="shared" si="48"/>
        <v>5430</v>
      </c>
      <c r="J215" s="292">
        <f t="shared" si="48"/>
        <v>594</v>
      </c>
      <c r="K215" s="292"/>
      <c r="L215" s="292"/>
      <c r="M215" s="292"/>
      <c r="N215" s="292"/>
      <c r="O215" s="292"/>
      <c r="P215" s="292"/>
      <c r="Q215" s="293"/>
    </row>
    <row r="216" spans="1:17" ht="12.75">
      <c r="A216" s="448">
        <v>1</v>
      </c>
      <c r="B216" s="476" t="s">
        <v>26</v>
      </c>
      <c r="C216" s="298">
        <f t="shared" ref="C216:I216" si="49">C217+C243</f>
        <v>41</v>
      </c>
      <c r="D216" s="299">
        <f t="shared" si="49"/>
        <v>15</v>
      </c>
      <c r="E216" s="299">
        <f t="shared" si="49"/>
        <v>64</v>
      </c>
      <c r="F216" s="299">
        <f t="shared" si="49"/>
        <v>2960.5</v>
      </c>
      <c r="G216" s="299">
        <f t="shared" si="49"/>
        <v>565</v>
      </c>
      <c r="H216" s="290">
        <f t="shared" si="49"/>
        <v>6195</v>
      </c>
      <c r="I216" s="290">
        <f t="shared" si="49"/>
        <v>2960.5</v>
      </c>
      <c r="J216" s="294"/>
      <c r="K216" s="294"/>
      <c r="L216" s="294"/>
      <c r="M216" s="294"/>
      <c r="N216" s="294"/>
      <c r="O216" s="294"/>
      <c r="P216" s="294"/>
      <c r="Q216" s="295"/>
    </row>
    <row r="217" spans="1:17" ht="12.75">
      <c r="A217" s="461" t="s">
        <v>113</v>
      </c>
      <c r="B217" s="477" t="s">
        <v>207</v>
      </c>
      <c r="C217" s="298">
        <f t="shared" ref="C217:I217" si="50">SUM(C218:C242)</f>
        <v>41</v>
      </c>
      <c r="D217" s="299">
        <f t="shared" si="50"/>
        <v>15</v>
      </c>
      <c r="E217" s="299">
        <f t="shared" si="50"/>
        <v>64</v>
      </c>
      <c r="F217" s="298">
        <f t="shared" si="50"/>
        <v>2920.5</v>
      </c>
      <c r="G217" s="298">
        <f t="shared" si="50"/>
        <v>525</v>
      </c>
      <c r="H217" s="289">
        <f t="shared" si="50"/>
        <v>6195</v>
      </c>
      <c r="I217" s="289">
        <f t="shared" si="50"/>
        <v>2920.5</v>
      </c>
      <c r="J217" s="294"/>
      <c r="K217" s="294"/>
      <c r="L217" s="294"/>
      <c r="M217" s="294"/>
      <c r="N217" s="294"/>
      <c r="O217" s="294"/>
      <c r="P217" s="294"/>
      <c r="Q217" s="295"/>
    </row>
    <row r="218" spans="1:17" ht="13.5">
      <c r="A218" s="461" t="s">
        <v>115</v>
      </c>
      <c r="B218" s="478" t="s">
        <v>208</v>
      </c>
      <c r="C218" s="298"/>
      <c r="D218" s="299"/>
      <c r="E218" s="299"/>
      <c r="F218" s="298">
        <f t="shared" ref="F218:F242" si="51">I218+J218+K218</f>
        <v>0</v>
      </c>
      <c r="G218" s="298"/>
      <c r="H218" s="289">
        <f t="shared" ref="H218:H242" si="52">C218*E218*G218</f>
        <v>0</v>
      </c>
      <c r="I218" s="291">
        <f>C218*D218*E218*16.5</f>
        <v>0</v>
      </c>
      <c r="J218" s="294"/>
      <c r="K218" s="294"/>
      <c r="L218" s="294"/>
      <c r="M218" s="294"/>
      <c r="N218" s="294"/>
      <c r="O218" s="294"/>
      <c r="P218" s="294"/>
      <c r="Q218" s="295"/>
    </row>
    <row r="219" spans="1:17" ht="12.75">
      <c r="A219" s="461"/>
      <c r="B219" s="479" t="s">
        <v>209</v>
      </c>
      <c r="C219" s="298">
        <v>2</v>
      </c>
      <c r="D219" s="298">
        <v>1</v>
      </c>
      <c r="E219" s="299">
        <v>4</v>
      </c>
      <c r="F219" s="298">
        <f t="shared" si="51"/>
        <v>132</v>
      </c>
      <c r="G219" s="298">
        <v>35</v>
      </c>
      <c r="H219" s="289">
        <f t="shared" si="52"/>
        <v>280</v>
      </c>
      <c r="I219" s="291">
        <f t="shared" ref="I219:I242" si="53">C219*D219*E219*16.5</f>
        <v>132</v>
      </c>
      <c r="J219" s="294"/>
      <c r="K219" s="294"/>
      <c r="L219" s="294"/>
      <c r="M219" s="294"/>
      <c r="N219" s="294"/>
      <c r="O219" s="294"/>
      <c r="P219" s="294"/>
      <c r="Q219" s="295"/>
    </row>
    <row r="220" spans="1:17" ht="12.75">
      <c r="A220" s="461"/>
      <c r="B220" s="480" t="s">
        <v>139</v>
      </c>
      <c r="C220" s="320">
        <v>2</v>
      </c>
      <c r="D220" s="320">
        <v>1</v>
      </c>
      <c r="E220" s="320">
        <v>5</v>
      </c>
      <c r="F220" s="298">
        <f t="shared" si="51"/>
        <v>165</v>
      </c>
      <c r="G220" s="320">
        <v>35</v>
      </c>
      <c r="H220" s="289">
        <f t="shared" si="52"/>
        <v>350</v>
      </c>
      <c r="I220" s="291">
        <f t="shared" si="53"/>
        <v>165</v>
      </c>
      <c r="J220" s="294"/>
      <c r="K220" s="294"/>
      <c r="L220" s="294"/>
      <c r="M220" s="294"/>
      <c r="N220" s="294"/>
      <c r="O220" s="294"/>
      <c r="P220" s="294"/>
      <c r="Q220" s="295"/>
    </row>
    <row r="221" spans="1:17" ht="13.5">
      <c r="A221" s="461" t="s">
        <v>118</v>
      </c>
      <c r="B221" s="478" t="s">
        <v>210</v>
      </c>
      <c r="C221" s="298"/>
      <c r="D221" s="299"/>
      <c r="E221" s="299"/>
      <c r="F221" s="298">
        <f t="shared" si="51"/>
        <v>0</v>
      </c>
      <c r="G221" s="298"/>
      <c r="H221" s="289">
        <f t="shared" si="52"/>
        <v>0</v>
      </c>
      <c r="I221" s="291">
        <f t="shared" si="53"/>
        <v>0</v>
      </c>
      <c r="J221" s="294"/>
      <c r="K221" s="294"/>
      <c r="L221" s="294"/>
      <c r="M221" s="294"/>
      <c r="N221" s="294"/>
      <c r="O221" s="294"/>
      <c r="P221" s="294"/>
      <c r="Q221" s="295"/>
    </row>
    <row r="222" spans="1:17" ht="12.75">
      <c r="A222" s="461"/>
      <c r="B222" s="480" t="s">
        <v>211</v>
      </c>
      <c r="C222" s="320">
        <v>3</v>
      </c>
      <c r="D222" s="320">
        <v>1</v>
      </c>
      <c r="E222" s="320">
        <v>5</v>
      </c>
      <c r="F222" s="298">
        <f t="shared" si="51"/>
        <v>247.5</v>
      </c>
      <c r="G222" s="320">
        <v>35</v>
      </c>
      <c r="H222" s="289">
        <f t="shared" si="52"/>
        <v>525</v>
      </c>
      <c r="I222" s="291">
        <f t="shared" si="53"/>
        <v>247.5</v>
      </c>
      <c r="J222" s="294"/>
      <c r="K222" s="294"/>
      <c r="L222" s="294"/>
      <c r="M222" s="294"/>
      <c r="N222" s="294"/>
      <c r="O222" s="294"/>
      <c r="P222" s="294"/>
      <c r="Q222" s="295"/>
    </row>
    <row r="223" spans="1:17" ht="12.75">
      <c r="A223" s="461"/>
      <c r="B223" s="480" t="s">
        <v>212</v>
      </c>
      <c r="C223" s="320">
        <v>3</v>
      </c>
      <c r="D223" s="320">
        <v>1</v>
      </c>
      <c r="E223" s="320">
        <v>4</v>
      </c>
      <c r="F223" s="298">
        <f t="shared" si="51"/>
        <v>198</v>
      </c>
      <c r="G223" s="320">
        <v>35</v>
      </c>
      <c r="H223" s="289">
        <f t="shared" si="52"/>
        <v>420</v>
      </c>
      <c r="I223" s="291">
        <f t="shared" si="53"/>
        <v>198</v>
      </c>
      <c r="J223" s="294"/>
      <c r="K223" s="294"/>
      <c r="L223" s="294"/>
      <c r="M223" s="294"/>
      <c r="N223" s="294"/>
      <c r="O223" s="294"/>
      <c r="P223" s="294"/>
      <c r="Q223" s="295"/>
    </row>
    <row r="224" spans="1:17" ht="13.5">
      <c r="A224" s="461" t="s">
        <v>122</v>
      </c>
      <c r="B224" s="478" t="s">
        <v>213</v>
      </c>
      <c r="C224" s="298"/>
      <c r="D224" s="299"/>
      <c r="E224" s="299"/>
      <c r="F224" s="298">
        <f t="shared" si="51"/>
        <v>0</v>
      </c>
      <c r="G224" s="298"/>
      <c r="H224" s="289">
        <f t="shared" si="52"/>
        <v>0</v>
      </c>
      <c r="I224" s="291">
        <f t="shared" si="53"/>
        <v>0</v>
      </c>
      <c r="J224" s="294"/>
      <c r="K224" s="294"/>
      <c r="L224" s="294"/>
      <c r="M224" s="294"/>
      <c r="N224" s="294"/>
      <c r="O224" s="294"/>
      <c r="P224" s="294"/>
      <c r="Q224" s="295"/>
    </row>
    <row r="225" spans="1:17" ht="12.75">
      <c r="A225" s="461"/>
      <c r="B225" s="480" t="s">
        <v>211</v>
      </c>
      <c r="C225" s="320">
        <v>3</v>
      </c>
      <c r="D225" s="320">
        <v>1</v>
      </c>
      <c r="E225" s="320">
        <v>5</v>
      </c>
      <c r="F225" s="298">
        <f t="shared" si="51"/>
        <v>247.5</v>
      </c>
      <c r="G225" s="320">
        <v>35</v>
      </c>
      <c r="H225" s="289">
        <f t="shared" si="52"/>
        <v>525</v>
      </c>
      <c r="I225" s="291">
        <f t="shared" si="53"/>
        <v>247.5</v>
      </c>
      <c r="J225" s="294"/>
      <c r="K225" s="294"/>
      <c r="L225" s="294"/>
      <c r="M225" s="294"/>
      <c r="N225" s="294"/>
      <c r="O225" s="294"/>
      <c r="P225" s="294"/>
      <c r="Q225" s="295"/>
    </row>
    <row r="226" spans="1:17" ht="12.75">
      <c r="A226" s="461"/>
      <c r="B226" s="480" t="s">
        <v>214</v>
      </c>
      <c r="C226" s="320">
        <v>3</v>
      </c>
      <c r="D226" s="320">
        <v>1</v>
      </c>
      <c r="E226" s="304">
        <v>5</v>
      </c>
      <c r="F226" s="298">
        <f t="shared" si="51"/>
        <v>247.5</v>
      </c>
      <c r="G226" s="320">
        <v>35</v>
      </c>
      <c r="H226" s="289">
        <f t="shared" si="52"/>
        <v>525</v>
      </c>
      <c r="I226" s="291">
        <f t="shared" si="53"/>
        <v>247.5</v>
      </c>
      <c r="J226" s="294"/>
      <c r="K226" s="294"/>
      <c r="L226" s="294"/>
      <c r="M226" s="294"/>
      <c r="N226" s="294"/>
      <c r="O226" s="294"/>
      <c r="P226" s="294"/>
      <c r="Q226" s="295"/>
    </row>
    <row r="227" spans="1:17" ht="13.5">
      <c r="A227" s="461" t="s">
        <v>125</v>
      </c>
      <c r="B227" s="478" t="s">
        <v>215</v>
      </c>
      <c r="C227" s="298"/>
      <c r="D227" s="299"/>
      <c r="E227" s="299"/>
      <c r="F227" s="298">
        <f t="shared" si="51"/>
        <v>0</v>
      </c>
      <c r="G227" s="298"/>
      <c r="H227" s="289">
        <f t="shared" si="52"/>
        <v>0</v>
      </c>
      <c r="I227" s="291">
        <f t="shared" si="53"/>
        <v>0</v>
      </c>
      <c r="J227" s="294"/>
      <c r="K227" s="294"/>
      <c r="L227" s="294"/>
      <c r="M227" s="294"/>
      <c r="N227" s="294"/>
      <c r="O227" s="294"/>
      <c r="P227" s="294"/>
      <c r="Q227" s="295"/>
    </row>
    <row r="228" spans="1:17" ht="12.75">
      <c r="A228" s="461"/>
      <c r="B228" s="480" t="s">
        <v>212</v>
      </c>
      <c r="C228" s="320">
        <v>2</v>
      </c>
      <c r="D228" s="320">
        <v>1</v>
      </c>
      <c r="E228" s="320">
        <v>3</v>
      </c>
      <c r="F228" s="298">
        <f t="shared" si="51"/>
        <v>99</v>
      </c>
      <c r="G228" s="320">
        <v>35</v>
      </c>
      <c r="H228" s="289">
        <f t="shared" si="52"/>
        <v>210</v>
      </c>
      <c r="I228" s="291">
        <f t="shared" si="53"/>
        <v>99</v>
      </c>
      <c r="J228" s="294"/>
      <c r="K228" s="294"/>
      <c r="L228" s="294"/>
      <c r="M228" s="294"/>
      <c r="N228" s="294"/>
      <c r="O228" s="294"/>
      <c r="P228" s="294"/>
      <c r="Q228" s="295"/>
    </row>
    <row r="229" spans="1:17" ht="13.5">
      <c r="A229" s="461" t="s">
        <v>129</v>
      </c>
      <c r="B229" s="478" t="s">
        <v>216</v>
      </c>
      <c r="C229" s="320"/>
      <c r="D229" s="320"/>
      <c r="E229" s="320"/>
      <c r="F229" s="298">
        <f t="shared" si="51"/>
        <v>0</v>
      </c>
      <c r="G229" s="320"/>
      <c r="H229" s="289">
        <f t="shared" si="52"/>
        <v>0</v>
      </c>
      <c r="I229" s="291">
        <f t="shared" si="53"/>
        <v>0</v>
      </c>
      <c r="J229" s="294"/>
      <c r="K229" s="294"/>
      <c r="L229" s="294"/>
      <c r="M229" s="294"/>
      <c r="N229" s="294"/>
      <c r="O229" s="294"/>
      <c r="P229" s="294"/>
      <c r="Q229" s="295"/>
    </row>
    <row r="230" spans="1:17" ht="12.75">
      <c r="A230" s="461"/>
      <c r="B230" s="480" t="s">
        <v>217</v>
      </c>
      <c r="C230" s="320">
        <v>2</v>
      </c>
      <c r="D230" s="320">
        <v>1</v>
      </c>
      <c r="E230" s="320">
        <v>3</v>
      </c>
      <c r="F230" s="298">
        <f t="shared" si="51"/>
        <v>99</v>
      </c>
      <c r="G230" s="320">
        <v>35</v>
      </c>
      <c r="H230" s="289">
        <f t="shared" si="52"/>
        <v>210</v>
      </c>
      <c r="I230" s="291">
        <f t="shared" si="53"/>
        <v>99</v>
      </c>
      <c r="J230" s="294"/>
      <c r="K230" s="294"/>
      <c r="L230" s="294"/>
      <c r="M230" s="294"/>
      <c r="N230" s="294"/>
      <c r="O230" s="294"/>
      <c r="P230" s="294"/>
      <c r="Q230" s="295"/>
    </row>
    <row r="231" spans="1:17" ht="13.5">
      <c r="A231" s="461" t="s">
        <v>131</v>
      </c>
      <c r="B231" s="478" t="s">
        <v>218</v>
      </c>
      <c r="C231" s="320"/>
      <c r="D231" s="305"/>
      <c r="E231" s="305"/>
      <c r="F231" s="298">
        <f t="shared" si="51"/>
        <v>0</v>
      </c>
      <c r="G231" s="320"/>
      <c r="H231" s="289">
        <f t="shared" si="52"/>
        <v>0</v>
      </c>
      <c r="I231" s="291">
        <f t="shared" si="53"/>
        <v>0</v>
      </c>
      <c r="J231" s="294"/>
      <c r="K231" s="294"/>
      <c r="L231" s="294"/>
      <c r="M231" s="294"/>
      <c r="N231" s="294"/>
      <c r="O231" s="294"/>
      <c r="P231" s="294"/>
      <c r="Q231" s="295"/>
    </row>
    <row r="232" spans="1:17" ht="12.75">
      <c r="A232" s="461"/>
      <c r="B232" s="480" t="s">
        <v>219</v>
      </c>
      <c r="C232" s="320">
        <v>3</v>
      </c>
      <c r="D232" s="320">
        <v>1</v>
      </c>
      <c r="E232" s="320">
        <v>2</v>
      </c>
      <c r="F232" s="298">
        <f t="shared" si="51"/>
        <v>99</v>
      </c>
      <c r="G232" s="320">
        <v>35</v>
      </c>
      <c r="H232" s="289">
        <f t="shared" si="52"/>
        <v>210</v>
      </c>
      <c r="I232" s="291">
        <f t="shared" si="53"/>
        <v>99</v>
      </c>
      <c r="J232" s="294"/>
      <c r="K232" s="294"/>
      <c r="L232" s="294"/>
      <c r="M232" s="294"/>
      <c r="N232" s="294"/>
      <c r="O232" s="294"/>
      <c r="P232" s="294"/>
      <c r="Q232" s="295"/>
    </row>
    <row r="233" spans="1:17" ht="13.5">
      <c r="A233" s="461" t="s">
        <v>134</v>
      </c>
      <c r="B233" s="478" t="s">
        <v>220</v>
      </c>
      <c r="C233" s="320"/>
      <c r="D233" s="305"/>
      <c r="E233" s="305"/>
      <c r="F233" s="298">
        <f t="shared" si="51"/>
        <v>0</v>
      </c>
      <c r="G233" s="320"/>
      <c r="H233" s="289">
        <f t="shared" si="52"/>
        <v>0</v>
      </c>
      <c r="I233" s="291">
        <f t="shared" si="53"/>
        <v>0</v>
      </c>
      <c r="J233" s="294"/>
      <c r="K233" s="294"/>
      <c r="L233" s="294"/>
      <c r="M233" s="294"/>
      <c r="N233" s="294"/>
      <c r="O233" s="294"/>
      <c r="P233" s="294"/>
      <c r="Q233" s="295"/>
    </row>
    <row r="234" spans="1:17" ht="12.75">
      <c r="A234" s="461"/>
      <c r="B234" s="480" t="s">
        <v>219</v>
      </c>
      <c r="C234" s="320">
        <v>3</v>
      </c>
      <c r="D234" s="320">
        <v>1</v>
      </c>
      <c r="E234" s="320">
        <v>2</v>
      </c>
      <c r="F234" s="298">
        <f t="shared" si="51"/>
        <v>99</v>
      </c>
      <c r="G234" s="320">
        <v>35</v>
      </c>
      <c r="H234" s="289">
        <f t="shared" si="52"/>
        <v>210</v>
      </c>
      <c r="I234" s="291">
        <f t="shared" si="53"/>
        <v>99</v>
      </c>
      <c r="J234" s="294"/>
      <c r="K234" s="294"/>
      <c r="L234" s="294"/>
      <c r="M234" s="294"/>
      <c r="N234" s="294"/>
      <c r="O234" s="294"/>
      <c r="P234" s="294"/>
      <c r="Q234" s="295"/>
    </row>
    <row r="235" spans="1:17" ht="13.5">
      <c r="A235" s="461" t="s">
        <v>136</v>
      </c>
      <c r="B235" s="478" t="s">
        <v>221</v>
      </c>
      <c r="C235" s="320"/>
      <c r="D235" s="305"/>
      <c r="E235" s="305"/>
      <c r="F235" s="298">
        <f t="shared" si="51"/>
        <v>0</v>
      </c>
      <c r="G235" s="320"/>
      <c r="H235" s="289">
        <f t="shared" si="52"/>
        <v>0</v>
      </c>
      <c r="I235" s="291">
        <f t="shared" si="53"/>
        <v>0</v>
      </c>
      <c r="J235" s="294"/>
      <c r="K235" s="294"/>
      <c r="L235" s="294"/>
      <c r="M235" s="294"/>
      <c r="N235" s="294"/>
      <c r="O235" s="294"/>
      <c r="P235" s="294"/>
      <c r="Q235" s="295"/>
    </row>
    <row r="236" spans="1:17" ht="12.75">
      <c r="A236" s="461"/>
      <c r="B236" s="480" t="s">
        <v>222</v>
      </c>
      <c r="C236" s="320">
        <v>3</v>
      </c>
      <c r="D236" s="320">
        <v>1</v>
      </c>
      <c r="E236" s="320">
        <v>8</v>
      </c>
      <c r="F236" s="298">
        <f t="shared" si="51"/>
        <v>396</v>
      </c>
      <c r="G236" s="320">
        <v>35</v>
      </c>
      <c r="H236" s="289">
        <f t="shared" si="52"/>
        <v>840</v>
      </c>
      <c r="I236" s="291">
        <f t="shared" si="53"/>
        <v>396</v>
      </c>
      <c r="J236" s="294"/>
      <c r="K236" s="294"/>
      <c r="L236" s="294"/>
      <c r="M236" s="294"/>
      <c r="N236" s="294"/>
      <c r="O236" s="294"/>
      <c r="P236" s="294"/>
      <c r="Q236" s="295"/>
    </row>
    <row r="237" spans="1:17" ht="12.75">
      <c r="A237" s="461"/>
      <c r="B237" s="480" t="s">
        <v>217</v>
      </c>
      <c r="C237" s="320">
        <v>3</v>
      </c>
      <c r="D237" s="320">
        <v>1</v>
      </c>
      <c r="E237" s="320">
        <v>2</v>
      </c>
      <c r="F237" s="298">
        <f t="shared" si="51"/>
        <v>99</v>
      </c>
      <c r="G237" s="320">
        <v>35</v>
      </c>
      <c r="H237" s="289">
        <f t="shared" si="52"/>
        <v>210</v>
      </c>
      <c r="I237" s="291">
        <f t="shared" si="53"/>
        <v>99</v>
      </c>
      <c r="J237" s="294"/>
      <c r="K237" s="294"/>
      <c r="L237" s="294"/>
      <c r="M237" s="294"/>
      <c r="N237" s="294"/>
      <c r="O237" s="294"/>
      <c r="P237" s="294"/>
      <c r="Q237" s="295"/>
    </row>
    <row r="238" spans="1:17" ht="13.5">
      <c r="A238" s="461" t="s">
        <v>141</v>
      </c>
      <c r="B238" s="478" t="s">
        <v>223</v>
      </c>
      <c r="C238" s="320"/>
      <c r="D238" s="305"/>
      <c r="E238" s="305"/>
      <c r="F238" s="298">
        <f t="shared" si="51"/>
        <v>0</v>
      </c>
      <c r="G238" s="320"/>
      <c r="H238" s="289">
        <f t="shared" si="52"/>
        <v>0</v>
      </c>
      <c r="I238" s="291">
        <f t="shared" si="53"/>
        <v>0</v>
      </c>
      <c r="J238" s="294"/>
      <c r="K238" s="294"/>
      <c r="L238" s="294"/>
      <c r="M238" s="294"/>
      <c r="N238" s="294"/>
      <c r="O238" s="294"/>
      <c r="P238" s="294"/>
      <c r="Q238" s="295"/>
    </row>
    <row r="239" spans="1:17" ht="12.75">
      <c r="A239" s="461"/>
      <c r="B239" s="480" t="s">
        <v>209</v>
      </c>
      <c r="C239" s="320">
        <v>3</v>
      </c>
      <c r="D239" s="320">
        <v>1</v>
      </c>
      <c r="E239" s="320">
        <v>7</v>
      </c>
      <c r="F239" s="298">
        <f t="shared" si="51"/>
        <v>346.5</v>
      </c>
      <c r="G239" s="320">
        <v>35</v>
      </c>
      <c r="H239" s="289">
        <f t="shared" si="52"/>
        <v>735</v>
      </c>
      <c r="I239" s="291">
        <f t="shared" si="53"/>
        <v>346.5</v>
      </c>
      <c r="J239" s="294"/>
      <c r="K239" s="294"/>
      <c r="L239" s="294"/>
      <c r="M239" s="294"/>
      <c r="N239" s="294"/>
      <c r="O239" s="294"/>
      <c r="P239" s="294"/>
      <c r="Q239" s="295"/>
    </row>
    <row r="240" spans="1:17" ht="13.5">
      <c r="A240" s="461" t="s">
        <v>143</v>
      </c>
      <c r="B240" s="478" t="s">
        <v>224</v>
      </c>
      <c r="C240" s="320"/>
      <c r="D240" s="305"/>
      <c r="E240" s="305"/>
      <c r="F240" s="298">
        <f t="shared" si="51"/>
        <v>0</v>
      </c>
      <c r="G240" s="320"/>
      <c r="H240" s="289">
        <f t="shared" si="52"/>
        <v>0</v>
      </c>
      <c r="I240" s="291">
        <f t="shared" si="53"/>
        <v>0</v>
      </c>
      <c r="J240" s="294"/>
      <c r="K240" s="294"/>
      <c r="L240" s="294"/>
      <c r="M240" s="294"/>
      <c r="N240" s="294"/>
      <c r="O240" s="294"/>
      <c r="P240" s="294"/>
      <c r="Q240" s="295"/>
    </row>
    <row r="241" spans="1:17" ht="12.75">
      <c r="A241" s="461"/>
      <c r="B241" s="480" t="s">
        <v>214</v>
      </c>
      <c r="C241" s="320">
        <v>3</v>
      </c>
      <c r="D241" s="320">
        <v>1</v>
      </c>
      <c r="E241" s="320">
        <v>3</v>
      </c>
      <c r="F241" s="298">
        <f t="shared" si="51"/>
        <v>148.5</v>
      </c>
      <c r="G241" s="320">
        <v>35</v>
      </c>
      <c r="H241" s="289">
        <f t="shared" si="52"/>
        <v>315</v>
      </c>
      <c r="I241" s="291">
        <f t="shared" si="53"/>
        <v>148.5</v>
      </c>
      <c r="J241" s="294"/>
      <c r="K241" s="294"/>
      <c r="L241" s="294"/>
      <c r="M241" s="294"/>
      <c r="N241" s="294"/>
      <c r="O241" s="294"/>
      <c r="P241" s="294"/>
      <c r="Q241" s="295"/>
    </row>
    <row r="242" spans="1:17" ht="12.75">
      <c r="A242" s="461"/>
      <c r="B242" s="480" t="s">
        <v>222</v>
      </c>
      <c r="C242" s="320">
        <v>3</v>
      </c>
      <c r="D242" s="320">
        <v>1</v>
      </c>
      <c r="E242" s="320">
        <v>6</v>
      </c>
      <c r="F242" s="298">
        <f t="shared" si="51"/>
        <v>297</v>
      </c>
      <c r="G242" s="320">
        <v>35</v>
      </c>
      <c r="H242" s="289">
        <f t="shared" si="52"/>
        <v>630</v>
      </c>
      <c r="I242" s="291">
        <f t="shared" si="53"/>
        <v>297</v>
      </c>
      <c r="J242" s="294"/>
      <c r="K242" s="294"/>
      <c r="L242" s="294"/>
      <c r="M242" s="294"/>
      <c r="N242" s="294"/>
      <c r="O242" s="294"/>
      <c r="P242" s="294"/>
      <c r="Q242" s="295"/>
    </row>
    <row r="243" spans="1:17" ht="12.75">
      <c r="A243" s="473" t="s">
        <v>155</v>
      </c>
      <c r="B243" s="477" t="s">
        <v>156</v>
      </c>
      <c r="C243" s="320">
        <f t="shared" ref="C243:I243" si="54">SUM(C244:C256)</f>
        <v>0</v>
      </c>
      <c r="D243" s="320">
        <f t="shared" si="54"/>
        <v>0</v>
      </c>
      <c r="E243" s="320">
        <f t="shared" si="54"/>
        <v>0</v>
      </c>
      <c r="F243" s="320">
        <f t="shared" si="54"/>
        <v>40</v>
      </c>
      <c r="G243" s="320">
        <f t="shared" si="54"/>
        <v>40</v>
      </c>
      <c r="H243" s="286">
        <f t="shared" si="54"/>
        <v>0</v>
      </c>
      <c r="I243" s="286">
        <f t="shared" si="54"/>
        <v>40</v>
      </c>
      <c r="J243" s="294"/>
      <c r="K243" s="294"/>
      <c r="L243" s="294"/>
      <c r="M243" s="294"/>
      <c r="N243" s="294"/>
      <c r="O243" s="294"/>
      <c r="P243" s="294"/>
      <c r="Q243" s="295"/>
    </row>
    <row r="244" spans="1:17" ht="12.75">
      <c r="A244" s="461" t="s">
        <v>158</v>
      </c>
      <c r="B244" s="479" t="s">
        <v>157</v>
      </c>
      <c r="C244" s="320">
        <v>0</v>
      </c>
      <c r="D244" s="320">
        <v>0</v>
      </c>
      <c r="E244" s="320">
        <v>0</v>
      </c>
      <c r="F244" s="320" t="s">
        <v>225</v>
      </c>
      <c r="G244" s="320">
        <v>0</v>
      </c>
      <c r="H244" s="289">
        <f t="shared" ref="H244:H256" si="55">C244*E244*G244</f>
        <v>0</v>
      </c>
      <c r="I244" s="306" t="s">
        <v>225</v>
      </c>
      <c r="J244" s="294"/>
      <c r="K244" s="294"/>
      <c r="L244" s="294"/>
      <c r="M244" s="294"/>
      <c r="N244" s="294"/>
      <c r="O244" s="294"/>
      <c r="P244" s="294"/>
      <c r="Q244" s="295"/>
    </row>
    <row r="245" spans="1:17" ht="12.75">
      <c r="A245" s="461" t="s">
        <v>160</v>
      </c>
      <c r="B245" s="479" t="s">
        <v>159</v>
      </c>
      <c r="C245" s="320">
        <v>0</v>
      </c>
      <c r="D245" s="320">
        <v>0</v>
      </c>
      <c r="E245" s="320">
        <v>0</v>
      </c>
      <c r="F245" s="320" t="s">
        <v>225</v>
      </c>
      <c r="G245" s="320">
        <v>0</v>
      </c>
      <c r="H245" s="289">
        <f t="shared" si="55"/>
        <v>0</v>
      </c>
      <c r="I245" s="306" t="s">
        <v>225</v>
      </c>
      <c r="J245" s="294"/>
      <c r="K245" s="294"/>
      <c r="L245" s="294"/>
      <c r="M245" s="294"/>
      <c r="N245" s="294"/>
      <c r="O245" s="294"/>
      <c r="P245" s="294"/>
      <c r="Q245" s="295"/>
    </row>
    <row r="246" spans="1:17" ht="12.75">
      <c r="A246" s="461" t="s">
        <v>162</v>
      </c>
      <c r="B246" s="479" t="s">
        <v>161</v>
      </c>
      <c r="C246" s="320">
        <v>0</v>
      </c>
      <c r="D246" s="320">
        <v>0</v>
      </c>
      <c r="E246" s="320">
        <v>0</v>
      </c>
      <c r="F246" s="320" t="s">
        <v>225</v>
      </c>
      <c r="G246" s="320">
        <v>0</v>
      </c>
      <c r="H246" s="289">
        <f t="shared" si="55"/>
        <v>0</v>
      </c>
      <c r="I246" s="306" t="s">
        <v>225</v>
      </c>
      <c r="J246" s="294"/>
      <c r="K246" s="294"/>
      <c r="L246" s="294"/>
      <c r="M246" s="294"/>
      <c r="N246" s="294"/>
      <c r="O246" s="294"/>
      <c r="P246" s="294"/>
      <c r="Q246" s="295"/>
    </row>
    <row r="247" spans="1:17" ht="12.75">
      <c r="A247" s="461" t="s">
        <v>164</v>
      </c>
      <c r="B247" s="479" t="s">
        <v>163</v>
      </c>
      <c r="C247" s="320">
        <v>0</v>
      </c>
      <c r="D247" s="320">
        <v>0</v>
      </c>
      <c r="E247" s="320">
        <v>0</v>
      </c>
      <c r="F247" s="320" t="s">
        <v>225</v>
      </c>
      <c r="G247" s="320">
        <v>0</v>
      </c>
      <c r="H247" s="289">
        <f t="shared" si="55"/>
        <v>0</v>
      </c>
      <c r="I247" s="306" t="s">
        <v>225</v>
      </c>
      <c r="J247" s="294"/>
      <c r="K247" s="294"/>
      <c r="L247" s="294"/>
      <c r="M247" s="294"/>
      <c r="N247" s="294"/>
      <c r="O247" s="294"/>
      <c r="P247" s="294"/>
      <c r="Q247" s="295"/>
    </row>
    <row r="248" spans="1:17" ht="12.75">
      <c r="A248" s="461"/>
      <c r="B248" s="479" t="s">
        <v>212</v>
      </c>
      <c r="C248" s="320"/>
      <c r="D248" s="320">
        <v>0</v>
      </c>
      <c r="E248" s="320">
        <v>0</v>
      </c>
      <c r="F248" s="320">
        <v>5</v>
      </c>
      <c r="G248" s="320">
        <v>5</v>
      </c>
      <c r="H248" s="289">
        <f t="shared" si="55"/>
        <v>0</v>
      </c>
      <c r="I248" s="306">
        <v>5</v>
      </c>
      <c r="J248" s="294"/>
      <c r="K248" s="294"/>
      <c r="L248" s="294"/>
      <c r="M248" s="294"/>
      <c r="N248" s="294"/>
      <c r="O248" s="294"/>
      <c r="P248" s="294"/>
      <c r="Q248" s="295"/>
    </row>
    <row r="249" spans="1:17" ht="12.75">
      <c r="A249" s="461"/>
      <c r="B249" s="479" t="s">
        <v>211</v>
      </c>
      <c r="C249" s="320"/>
      <c r="D249" s="320">
        <v>0</v>
      </c>
      <c r="E249" s="320">
        <v>0</v>
      </c>
      <c r="F249" s="320">
        <v>5</v>
      </c>
      <c r="G249" s="320">
        <v>5</v>
      </c>
      <c r="H249" s="289">
        <f t="shared" si="55"/>
        <v>0</v>
      </c>
      <c r="I249" s="306">
        <v>5</v>
      </c>
      <c r="J249" s="294"/>
      <c r="K249" s="294"/>
      <c r="L249" s="294"/>
      <c r="M249" s="294"/>
      <c r="N249" s="294"/>
      <c r="O249" s="294"/>
      <c r="P249" s="294"/>
      <c r="Q249" s="295"/>
    </row>
    <row r="250" spans="1:17" ht="12.75">
      <c r="A250" s="461"/>
      <c r="B250" s="480" t="s">
        <v>214</v>
      </c>
      <c r="C250" s="320"/>
      <c r="D250" s="320">
        <v>0</v>
      </c>
      <c r="E250" s="320">
        <v>0</v>
      </c>
      <c r="F250" s="320">
        <v>5</v>
      </c>
      <c r="G250" s="320">
        <v>5</v>
      </c>
      <c r="H250" s="289">
        <f t="shared" si="55"/>
        <v>0</v>
      </c>
      <c r="I250" s="306">
        <v>5</v>
      </c>
      <c r="J250" s="294"/>
      <c r="K250" s="294"/>
      <c r="L250" s="294"/>
      <c r="M250" s="294"/>
      <c r="N250" s="294"/>
      <c r="O250" s="294"/>
      <c r="P250" s="294"/>
      <c r="Q250" s="295"/>
    </row>
    <row r="251" spans="1:17" ht="12.75">
      <c r="A251" s="461"/>
      <c r="B251" s="480" t="s">
        <v>219</v>
      </c>
      <c r="C251" s="320"/>
      <c r="D251" s="320">
        <v>0</v>
      </c>
      <c r="E251" s="320">
        <v>0</v>
      </c>
      <c r="F251" s="320">
        <v>5</v>
      </c>
      <c r="G251" s="320">
        <v>5</v>
      </c>
      <c r="H251" s="289">
        <f t="shared" si="55"/>
        <v>0</v>
      </c>
      <c r="I251" s="306">
        <v>5</v>
      </c>
      <c r="J251" s="294"/>
      <c r="K251" s="294"/>
      <c r="L251" s="294"/>
      <c r="M251" s="294"/>
      <c r="N251" s="294"/>
      <c r="O251" s="294"/>
      <c r="P251" s="294"/>
      <c r="Q251" s="295"/>
    </row>
    <row r="252" spans="1:17" ht="12.75">
      <c r="A252" s="461"/>
      <c r="B252" s="462" t="s">
        <v>217</v>
      </c>
      <c r="C252" s="320"/>
      <c r="D252" s="320">
        <v>0</v>
      </c>
      <c r="E252" s="320">
        <v>0</v>
      </c>
      <c r="F252" s="320">
        <v>5</v>
      </c>
      <c r="G252" s="320">
        <v>5</v>
      </c>
      <c r="H252" s="289">
        <f t="shared" si="55"/>
        <v>0</v>
      </c>
      <c r="I252" s="306">
        <v>5</v>
      </c>
      <c r="J252" s="294"/>
      <c r="K252" s="294"/>
      <c r="L252" s="294"/>
      <c r="M252" s="294"/>
      <c r="N252" s="294"/>
      <c r="O252" s="294"/>
      <c r="P252" s="294"/>
      <c r="Q252" s="295"/>
    </row>
    <row r="253" spans="1:17" ht="12.75">
      <c r="A253" s="461"/>
      <c r="B253" s="462" t="s">
        <v>209</v>
      </c>
      <c r="C253" s="320"/>
      <c r="D253" s="320">
        <v>0</v>
      </c>
      <c r="E253" s="320">
        <v>0</v>
      </c>
      <c r="F253" s="320">
        <v>5</v>
      </c>
      <c r="G253" s="320">
        <v>5</v>
      </c>
      <c r="H253" s="289">
        <f t="shared" si="55"/>
        <v>0</v>
      </c>
      <c r="I253" s="306">
        <v>5</v>
      </c>
      <c r="J253" s="294"/>
      <c r="K253" s="294"/>
      <c r="L253" s="294"/>
      <c r="M253" s="294"/>
      <c r="N253" s="294"/>
      <c r="O253" s="294"/>
      <c r="P253" s="294"/>
      <c r="Q253" s="295"/>
    </row>
    <row r="254" spans="1:17" ht="12.75">
      <c r="A254" s="461"/>
      <c r="B254" s="462" t="s">
        <v>222</v>
      </c>
      <c r="C254" s="320"/>
      <c r="D254" s="320">
        <v>0</v>
      </c>
      <c r="E254" s="320">
        <v>0</v>
      </c>
      <c r="F254" s="320">
        <v>5</v>
      </c>
      <c r="G254" s="320">
        <v>5</v>
      </c>
      <c r="H254" s="289">
        <f t="shared" si="55"/>
        <v>0</v>
      </c>
      <c r="I254" s="306">
        <v>5</v>
      </c>
      <c r="J254" s="294"/>
      <c r="K254" s="294"/>
      <c r="L254" s="294"/>
      <c r="M254" s="294"/>
      <c r="N254" s="294"/>
      <c r="O254" s="294"/>
      <c r="P254" s="294"/>
      <c r="Q254" s="295"/>
    </row>
    <row r="255" spans="1:17" ht="12.75">
      <c r="A255" s="461"/>
      <c r="B255" s="462" t="s">
        <v>139</v>
      </c>
      <c r="C255" s="320"/>
      <c r="D255" s="320">
        <v>0</v>
      </c>
      <c r="E255" s="320">
        <v>0</v>
      </c>
      <c r="F255" s="320">
        <v>5</v>
      </c>
      <c r="G255" s="320">
        <v>5</v>
      </c>
      <c r="H255" s="289">
        <f t="shared" si="55"/>
        <v>0</v>
      </c>
      <c r="I255" s="306">
        <v>5</v>
      </c>
      <c r="J255" s="294"/>
      <c r="K255" s="294"/>
      <c r="L255" s="294"/>
      <c r="M255" s="294"/>
      <c r="N255" s="294"/>
      <c r="O255" s="294"/>
      <c r="P255" s="294"/>
      <c r="Q255" s="295"/>
    </row>
    <row r="256" spans="1:17" ht="12.75">
      <c r="A256" s="461" t="s">
        <v>196</v>
      </c>
      <c r="B256" s="479" t="s">
        <v>165</v>
      </c>
      <c r="C256" s="320"/>
      <c r="D256" s="320"/>
      <c r="E256" s="320"/>
      <c r="F256" s="320"/>
      <c r="G256" s="320"/>
      <c r="H256" s="289">
        <f t="shared" si="55"/>
        <v>0</v>
      </c>
      <c r="I256" s="306"/>
      <c r="J256" s="294"/>
      <c r="K256" s="294"/>
      <c r="L256" s="294"/>
      <c r="M256" s="294"/>
      <c r="N256" s="294"/>
      <c r="O256" s="294"/>
      <c r="P256" s="294"/>
      <c r="Q256" s="295"/>
    </row>
    <row r="257" spans="1:17" ht="12.75">
      <c r="A257" s="448">
        <v>2</v>
      </c>
      <c r="B257" s="476" t="s">
        <v>166</v>
      </c>
      <c r="C257" s="286">
        <f t="shared" ref="C257:J257" si="56">C258+C281</f>
        <v>102</v>
      </c>
      <c r="D257" s="286">
        <f t="shared" si="56"/>
        <v>17.5</v>
      </c>
      <c r="E257" s="286">
        <f t="shared" si="56"/>
        <v>79</v>
      </c>
      <c r="F257" s="286">
        <f t="shared" si="56"/>
        <v>3063.5</v>
      </c>
      <c r="G257" s="286">
        <f t="shared" si="56"/>
        <v>350</v>
      </c>
      <c r="H257" s="286">
        <f t="shared" si="56"/>
        <v>2625</v>
      </c>
      <c r="I257" s="286">
        <f t="shared" si="56"/>
        <v>2469.5</v>
      </c>
      <c r="J257" s="294">
        <f t="shared" si="56"/>
        <v>594</v>
      </c>
      <c r="K257" s="294"/>
      <c r="L257" s="294"/>
      <c r="M257" s="294"/>
      <c r="N257" s="294"/>
      <c r="O257" s="294"/>
      <c r="P257" s="294"/>
      <c r="Q257" s="295"/>
    </row>
    <row r="258" spans="1:17" ht="12.75">
      <c r="A258" s="473" t="s">
        <v>113</v>
      </c>
      <c r="B258" s="470" t="s">
        <v>197</v>
      </c>
      <c r="C258" s="286">
        <f t="shared" ref="C258:J258" si="57">SUM(C259:C280)</f>
        <v>42</v>
      </c>
      <c r="D258" s="286">
        <f t="shared" si="57"/>
        <v>17.5</v>
      </c>
      <c r="E258" s="286">
        <f t="shared" si="57"/>
        <v>35</v>
      </c>
      <c r="F258" s="286">
        <f t="shared" si="57"/>
        <v>3019.5</v>
      </c>
      <c r="G258" s="286">
        <f t="shared" si="57"/>
        <v>350</v>
      </c>
      <c r="H258" s="289">
        <f t="shared" si="57"/>
        <v>2625</v>
      </c>
      <c r="I258" s="286">
        <f t="shared" si="57"/>
        <v>2425.5</v>
      </c>
      <c r="J258" s="294">
        <f t="shared" si="57"/>
        <v>594</v>
      </c>
      <c r="K258" s="294"/>
      <c r="L258" s="294"/>
      <c r="M258" s="294"/>
      <c r="N258" s="294"/>
      <c r="O258" s="294"/>
      <c r="P258" s="294"/>
      <c r="Q258" s="295"/>
    </row>
    <row r="259" spans="1:17" ht="13.5">
      <c r="A259" s="461" t="s">
        <v>115</v>
      </c>
      <c r="B259" s="481" t="s">
        <v>226</v>
      </c>
      <c r="C259" s="320"/>
      <c r="D259" s="305"/>
      <c r="E259" s="305"/>
      <c r="F259" s="320"/>
      <c r="G259" s="320"/>
      <c r="H259" s="289">
        <f t="shared" ref="H259:H280" si="58">C259*E259*G259</f>
        <v>0</v>
      </c>
      <c r="I259" s="306"/>
      <c r="J259" s="294"/>
      <c r="K259" s="294"/>
      <c r="L259" s="294"/>
      <c r="M259" s="294"/>
      <c r="N259" s="294"/>
      <c r="O259" s="294"/>
      <c r="P259" s="294"/>
      <c r="Q259" s="295"/>
    </row>
    <row r="260" spans="1:17" ht="12.75">
      <c r="A260" s="461"/>
      <c r="B260" s="480" t="s">
        <v>217</v>
      </c>
      <c r="C260" s="320">
        <v>3</v>
      </c>
      <c r="D260" s="320">
        <v>1.5</v>
      </c>
      <c r="E260" s="320">
        <v>4</v>
      </c>
      <c r="F260" s="320">
        <f>I260+J260+K260</f>
        <v>297</v>
      </c>
      <c r="G260" s="320">
        <v>25</v>
      </c>
      <c r="H260" s="289">
        <f t="shared" si="58"/>
        <v>300</v>
      </c>
      <c r="I260" s="306">
        <f t="shared" ref="I260:I280" si="59">C260*D260*E260*16.5</f>
        <v>297</v>
      </c>
      <c r="J260" s="294"/>
      <c r="K260" s="294"/>
      <c r="L260" s="294"/>
      <c r="M260" s="294"/>
      <c r="N260" s="294"/>
      <c r="O260" s="294"/>
      <c r="P260" s="294"/>
      <c r="Q260" s="295"/>
    </row>
    <row r="261" spans="1:17" ht="13.5">
      <c r="A261" s="461" t="s">
        <v>118</v>
      </c>
      <c r="B261" s="481" t="s">
        <v>227</v>
      </c>
      <c r="C261" s="320"/>
      <c r="D261" s="305"/>
      <c r="E261" s="305"/>
      <c r="F261" s="320"/>
      <c r="G261" s="320"/>
      <c r="H261" s="289">
        <f t="shared" si="58"/>
        <v>0</v>
      </c>
      <c r="I261" s="306">
        <f t="shared" si="59"/>
        <v>0</v>
      </c>
      <c r="J261" s="294"/>
      <c r="K261" s="294"/>
      <c r="L261" s="294"/>
      <c r="M261" s="294"/>
      <c r="N261" s="294"/>
      <c r="O261" s="294"/>
      <c r="P261" s="294"/>
      <c r="Q261" s="295"/>
    </row>
    <row r="262" spans="1:17" ht="12.75">
      <c r="A262" s="461"/>
      <c r="B262" s="480" t="s">
        <v>212</v>
      </c>
      <c r="C262" s="320">
        <v>3</v>
      </c>
      <c r="D262" s="320">
        <v>1.5</v>
      </c>
      <c r="E262" s="320">
        <v>4</v>
      </c>
      <c r="F262" s="320">
        <f>I262+J262+K262</f>
        <v>297</v>
      </c>
      <c r="G262" s="320">
        <v>25</v>
      </c>
      <c r="H262" s="289">
        <f t="shared" si="58"/>
        <v>300</v>
      </c>
      <c r="I262" s="306">
        <f t="shared" si="59"/>
        <v>297</v>
      </c>
      <c r="J262" s="294"/>
      <c r="K262" s="294"/>
      <c r="L262" s="294"/>
      <c r="M262" s="294"/>
      <c r="N262" s="294"/>
      <c r="O262" s="294"/>
      <c r="P262" s="294"/>
      <c r="Q262" s="295"/>
    </row>
    <row r="263" spans="1:17" ht="13.5">
      <c r="A263" s="461" t="s">
        <v>228</v>
      </c>
      <c r="B263" s="481" t="s">
        <v>168</v>
      </c>
      <c r="C263" s="320"/>
      <c r="D263" s="305"/>
      <c r="E263" s="305"/>
      <c r="F263" s="320"/>
      <c r="G263" s="320"/>
      <c r="H263" s="289">
        <f t="shared" si="58"/>
        <v>0</v>
      </c>
      <c r="I263" s="306">
        <f t="shared" si="59"/>
        <v>0</v>
      </c>
      <c r="J263" s="294"/>
      <c r="K263" s="294"/>
      <c r="L263" s="294"/>
      <c r="M263" s="294"/>
      <c r="N263" s="294"/>
      <c r="O263" s="294"/>
      <c r="P263" s="294"/>
      <c r="Q263" s="295"/>
    </row>
    <row r="264" spans="1:17" ht="12.75">
      <c r="A264" s="461"/>
      <c r="B264" s="480" t="s">
        <v>209</v>
      </c>
      <c r="C264" s="320">
        <v>3</v>
      </c>
      <c r="D264" s="320">
        <v>1</v>
      </c>
      <c r="E264" s="320">
        <v>1</v>
      </c>
      <c r="F264" s="320">
        <f t="shared" ref="F264:F270" si="60">I264+J264+K264</f>
        <v>49.5</v>
      </c>
      <c r="G264" s="320">
        <v>25</v>
      </c>
      <c r="H264" s="289">
        <f t="shared" si="58"/>
        <v>75</v>
      </c>
      <c r="I264" s="306">
        <f t="shared" si="59"/>
        <v>49.5</v>
      </c>
      <c r="J264" s="294"/>
      <c r="K264" s="294"/>
      <c r="L264" s="294"/>
      <c r="M264" s="294"/>
      <c r="N264" s="294"/>
      <c r="O264" s="294"/>
      <c r="P264" s="294"/>
      <c r="Q264" s="295"/>
    </row>
    <row r="265" spans="1:17" ht="12.75">
      <c r="A265" s="461"/>
      <c r="B265" s="480" t="s">
        <v>214</v>
      </c>
      <c r="C265" s="320">
        <v>3</v>
      </c>
      <c r="D265" s="320">
        <v>1</v>
      </c>
      <c r="E265" s="320">
        <v>1</v>
      </c>
      <c r="F265" s="320">
        <f t="shared" si="60"/>
        <v>49.5</v>
      </c>
      <c r="G265" s="320">
        <v>25</v>
      </c>
      <c r="H265" s="289">
        <f t="shared" si="58"/>
        <v>75</v>
      </c>
      <c r="I265" s="306">
        <f t="shared" si="59"/>
        <v>49.5</v>
      </c>
      <c r="J265" s="294"/>
      <c r="K265" s="294"/>
      <c r="L265" s="294"/>
      <c r="M265" s="294"/>
      <c r="N265" s="294"/>
      <c r="O265" s="294"/>
      <c r="P265" s="294"/>
      <c r="Q265" s="295"/>
    </row>
    <row r="266" spans="1:17" ht="12.75">
      <c r="A266" s="461"/>
      <c r="B266" s="480" t="s">
        <v>219</v>
      </c>
      <c r="C266" s="320">
        <v>3</v>
      </c>
      <c r="D266" s="320">
        <v>1</v>
      </c>
      <c r="E266" s="320">
        <v>1</v>
      </c>
      <c r="F266" s="320">
        <f t="shared" si="60"/>
        <v>49.5</v>
      </c>
      <c r="G266" s="320">
        <v>25</v>
      </c>
      <c r="H266" s="289">
        <f t="shared" si="58"/>
        <v>75</v>
      </c>
      <c r="I266" s="306">
        <f t="shared" si="59"/>
        <v>49.5</v>
      </c>
      <c r="J266" s="294"/>
      <c r="K266" s="294"/>
      <c r="L266" s="294"/>
      <c r="M266" s="294"/>
      <c r="N266" s="294"/>
      <c r="O266" s="294"/>
      <c r="P266" s="294"/>
      <c r="Q266" s="295"/>
    </row>
    <row r="267" spans="1:17" ht="12.75">
      <c r="A267" s="461"/>
      <c r="B267" s="462" t="s">
        <v>139</v>
      </c>
      <c r="C267" s="320">
        <v>3</v>
      </c>
      <c r="D267" s="320">
        <v>1</v>
      </c>
      <c r="E267" s="320">
        <v>1</v>
      </c>
      <c r="F267" s="320">
        <f t="shared" si="60"/>
        <v>49.5</v>
      </c>
      <c r="G267" s="320">
        <v>25</v>
      </c>
      <c r="H267" s="289">
        <f t="shared" si="58"/>
        <v>75</v>
      </c>
      <c r="I267" s="306">
        <f t="shared" si="59"/>
        <v>49.5</v>
      </c>
      <c r="J267" s="294"/>
      <c r="K267" s="294"/>
      <c r="L267" s="294"/>
      <c r="M267" s="294"/>
      <c r="N267" s="294"/>
      <c r="O267" s="294"/>
      <c r="P267" s="294"/>
      <c r="Q267" s="295"/>
    </row>
    <row r="268" spans="1:17" ht="12.75">
      <c r="A268" s="461"/>
      <c r="B268" s="479" t="s">
        <v>212</v>
      </c>
      <c r="C268" s="320">
        <v>3</v>
      </c>
      <c r="D268" s="320">
        <v>1</v>
      </c>
      <c r="E268" s="320">
        <v>1</v>
      </c>
      <c r="F268" s="320">
        <f t="shared" si="60"/>
        <v>49.5</v>
      </c>
      <c r="G268" s="320">
        <v>25</v>
      </c>
      <c r="H268" s="289">
        <f t="shared" si="58"/>
        <v>75</v>
      </c>
      <c r="I268" s="306">
        <f t="shared" si="59"/>
        <v>49.5</v>
      </c>
      <c r="J268" s="294"/>
      <c r="K268" s="294"/>
      <c r="L268" s="294"/>
      <c r="M268" s="294"/>
      <c r="N268" s="294"/>
      <c r="O268" s="294"/>
      <c r="P268" s="294"/>
      <c r="Q268" s="295"/>
    </row>
    <row r="269" spans="1:17" ht="12.75">
      <c r="A269" s="461"/>
      <c r="B269" s="480" t="s">
        <v>217</v>
      </c>
      <c r="C269" s="320">
        <v>3</v>
      </c>
      <c r="D269" s="320">
        <v>1</v>
      </c>
      <c r="E269" s="320">
        <v>1</v>
      </c>
      <c r="F269" s="320">
        <f t="shared" si="60"/>
        <v>49.5</v>
      </c>
      <c r="G269" s="320">
        <v>25</v>
      </c>
      <c r="H269" s="289">
        <f t="shared" si="58"/>
        <v>75</v>
      </c>
      <c r="I269" s="306">
        <f t="shared" si="59"/>
        <v>49.5</v>
      </c>
      <c r="J269" s="294"/>
      <c r="K269" s="294"/>
      <c r="L269" s="294"/>
      <c r="M269" s="294"/>
      <c r="N269" s="294"/>
      <c r="O269" s="294"/>
      <c r="P269" s="294"/>
      <c r="Q269" s="295"/>
    </row>
    <row r="270" spans="1:17" ht="12.75">
      <c r="A270" s="461"/>
      <c r="B270" s="480" t="s">
        <v>222</v>
      </c>
      <c r="C270" s="320">
        <v>3</v>
      </c>
      <c r="D270" s="320">
        <v>1</v>
      </c>
      <c r="E270" s="320">
        <v>1</v>
      </c>
      <c r="F270" s="320">
        <f t="shared" si="60"/>
        <v>49.5</v>
      </c>
      <c r="G270" s="320">
        <v>25</v>
      </c>
      <c r="H270" s="289">
        <f t="shared" si="58"/>
        <v>75</v>
      </c>
      <c r="I270" s="306">
        <f t="shared" si="59"/>
        <v>49.5</v>
      </c>
      <c r="J270" s="294"/>
      <c r="K270" s="294"/>
      <c r="L270" s="294"/>
      <c r="M270" s="294"/>
      <c r="N270" s="294"/>
      <c r="O270" s="294"/>
      <c r="P270" s="294"/>
      <c r="Q270" s="295"/>
    </row>
    <row r="271" spans="1:17" ht="13.5">
      <c r="A271" s="473" t="s">
        <v>129</v>
      </c>
      <c r="B271" s="481" t="s">
        <v>229</v>
      </c>
      <c r="C271" s="320"/>
      <c r="D271" s="305"/>
      <c r="E271" s="305"/>
      <c r="F271" s="320"/>
      <c r="G271" s="320"/>
      <c r="H271" s="289">
        <f t="shared" si="58"/>
        <v>0</v>
      </c>
      <c r="I271" s="306">
        <f t="shared" si="59"/>
        <v>0</v>
      </c>
      <c r="J271" s="294"/>
      <c r="K271" s="294"/>
      <c r="L271" s="294"/>
      <c r="M271" s="294"/>
      <c r="N271" s="294"/>
      <c r="O271" s="294"/>
      <c r="P271" s="294"/>
      <c r="Q271" s="295"/>
    </row>
    <row r="272" spans="1:17" ht="12.75">
      <c r="A272" s="473"/>
      <c r="B272" s="480" t="s">
        <v>211</v>
      </c>
      <c r="C272" s="320">
        <v>3</v>
      </c>
      <c r="D272" s="320">
        <v>1.5</v>
      </c>
      <c r="E272" s="320">
        <v>4</v>
      </c>
      <c r="F272" s="320">
        <f>I272+J272+K272</f>
        <v>297</v>
      </c>
      <c r="G272" s="320">
        <v>25</v>
      </c>
      <c r="H272" s="289">
        <f t="shared" si="58"/>
        <v>300</v>
      </c>
      <c r="I272" s="306">
        <f t="shared" si="59"/>
        <v>297</v>
      </c>
      <c r="J272" s="294"/>
      <c r="K272" s="294"/>
      <c r="L272" s="294"/>
      <c r="M272" s="294"/>
      <c r="N272" s="294"/>
      <c r="O272" s="294"/>
      <c r="P272" s="294"/>
      <c r="Q272" s="295"/>
    </row>
    <row r="273" spans="1:17" ht="13.5">
      <c r="A273" s="473" t="s">
        <v>131</v>
      </c>
      <c r="B273" s="481" t="s">
        <v>230</v>
      </c>
      <c r="C273" s="320"/>
      <c r="D273" s="305"/>
      <c r="E273" s="305"/>
      <c r="F273" s="320"/>
      <c r="G273" s="320"/>
      <c r="H273" s="289">
        <f t="shared" si="58"/>
        <v>0</v>
      </c>
      <c r="I273" s="306">
        <f t="shared" si="59"/>
        <v>0</v>
      </c>
      <c r="J273" s="294"/>
      <c r="K273" s="294"/>
      <c r="L273" s="294"/>
      <c r="M273" s="294"/>
      <c r="N273" s="294"/>
      <c r="O273" s="294"/>
      <c r="P273" s="294"/>
      <c r="Q273" s="295"/>
    </row>
    <row r="274" spans="1:17" ht="12.75">
      <c r="A274" s="473"/>
      <c r="B274" s="480" t="s">
        <v>212</v>
      </c>
      <c r="C274" s="320">
        <v>3</v>
      </c>
      <c r="D274" s="320">
        <v>1.5</v>
      </c>
      <c r="E274" s="320">
        <v>4</v>
      </c>
      <c r="F274" s="320">
        <f>I274+J274+K274</f>
        <v>297</v>
      </c>
      <c r="G274" s="320">
        <v>25</v>
      </c>
      <c r="H274" s="289">
        <f t="shared" si="58"/>
        <v>300</v>
      </c>
      <c r="I274" s="306">
        <f t="shared" si="59"/>
        <v>297</v>
      </c>
      <c r="J274" s="294"/>
      <c r="K274" s="294"/>
      <c r="L274" s="294"/>
      <c r="M274" s="294"/>
      <c r="N274" s="294"/>
      <c r="O274" s="294"/>
      <c r="P274" s="294"/>
      <c r="Q274" s="295"/>
    </row>
    <row r="275" spans="1:17" ht="13.5">
      <c r="A275" s="473" t="s">
        <v>231</v>
      </c>
      <c r="B275" s="481" t="s">
        <v>232</v>
      </c>
      <c r="C275" s="320"/>
      <c r="D275" s="305"/>
      <c r="E275" s="305"/>
      <c r="F275" s="320"/>
      <c r="G275" s="320"/>
      <c r="H275" s="289">
        <f t="shared" si="58"/>
        <v>0</v>
      </c>
      <c r="I275" s="306">
        <f t="shared" si="59"/>
        <v>0</v>
      </c>
      <c r="J275" s="294"/>
      <c r="K275" s="294"/>
      <c r="L275" s="294"/>
      <c r="M275" s="294"/>
      <c r="N275" s="294"/>
      <c r="O275" s="294"/>
      <c r="P275" s="294"/>
      <c r="Q275" s="295"/>
    </row>
    <row r="276" spans="1:17" ht="12.75">
      <c r="A276" s="473"/>
      <c r="B276" s="480" t="s">
        <v>233</v>
      </c>
      <c r="C276" s="320">
        <v>3</v>
      </c>
      <c r="D276" s="320">
        <v>1.5</v>
      </c>
      <c r="E276" s="320">
        <v>4</v>
      </c>
      <c r="F276" s="320">
        <f>I276+J276+K276</f>
        <v>594</v>
      </c>
      <c r="G276" s="320">
        <v>25</v>
      </c>
      <c r="H276" s="289">
        <f t="shared" si="58"/>
        <v>300</v>
      </c>
      <c r="I276" s="306">
        <f t="shared" si="59"/>
        <v>297</v>
      </c>
      <c r="J276" s="294">
        <v>297</v>
      </c>
      <c r="K276" s="294"/>
      <c r="L276" s="294"/>
      <c r="M276" s="294"/>
      <c r="N276" s="294"/>
      <c r="O276" s="294"/>
      <c r="P276" s="294"/>
      <c r="Q276" s="295"/>
    </row>
    <row r="277" spans="1:17" ht="13.5">
      <c r="A277" s="473" t="s">
        <v>136</v>
      </c>
      <c r="B277" s="481" t="s">
        <v>234</v>
      </c>
      <c r="C277" s="320"/>
      <c r="D277" s="305"/>
      <c r="E277" s="305"/>
      <c r="F277" s="320"/>
      <c r="G277" s="320"/>
      <c r="H277" s="289">
        <f t="shared" si="58"/>
        <v>0</v>
      </c>
      <c r="I277" s="306">
        <f t="shared" si="59"/>
        <v>0</v>
      </c>
      <c r="J277" s="294"/>
      <c r="K277" s="294"/>
      <c r="L277" s="294"/>
      <c r="M277" s="294"/>
      <c r="N277" s="294"/>
      <c r="O277" s="294"/>
      <c r="P277" s="294"/>
      <c r="Q277" s="295"/>
    </row>
    <row r="278" spans="1:17" ht="12.75">
      <c r="A278" s="473"/>
      <c r="B278" s="480" t="s">
        <v>233</v>
      </c>
      <c r="C278" s="320">
        <v>3</v>
      </c>
      <c r="D278" s="320">
        <v>1.5</v>
      </c>
      <c r="E278" s="320">
        <v>4</v>
      </c>
      <c r="F278" s="320">
        <f>I278+J278+K278</f>
        <v>594</v>
      </c>
      <c r="G278" s="320">
        <v>25</v>
      </c>
      <c r="H278" s="289">
        <f t="shared" si="58"/>
        <v>300</v>
      </c>
      <c r="I278" s="306">
        <f t="shared" si="59"/>
        <v>297</v>
      </c>
      <c r="J278" s="294">
        <v>297</v>
      </c>
      <c r="K278" s="294"/>
      <c r="L278" s="294"/>
      <c r="M278" s="294"/>
      <c r="N278" s="294"/>
      <c r="O278" s="294"/>
      <c r="P278" s="294"/>
      <c r="Q278" s="295"/>
    </row>
    <row r="279" spans="1:17" ht="13.5">
      <c r="A279" s="473" t="s">
        <v>141</v>
      </c>
      <c r="B279" s="481" t="s">
        <v>235</v>
      </c>
      <c r="C279" s="320"/>
      <c r="D279" s="305"/>
      <c r="E279" s="305"/>
      <c r="F279" s="320"/>
      <c r="G279" s="320"/>
      <c r="H279" s="289">
        <f t="shared" si="58"/>
        <v>0</v>
      </c>
      <c r="I279" s="306">
        <f t="shared" si="59"/>
        <v>0</v>
      </c>
      <c r="J279" s="294"/>
      <c r="K279" s="294"/>
      <c r="L279" s="294"/>
      <c r="M279" s="294"/>
      <c r="N279" s="294"/>
      <c r="O279" s="294"/>
      <c r="P279" s="294"/>
      <c r="Q279" s="295"/>
    </row>
    <row r="280" spans="1:17" ht="12.75">
      <c r="A280" s="473"/>
      <c r="B280" s="480" t="s">
        <v>217</v>
      </c>
      <c r="C280" s="320">
        <v>3</v>
      </c>
      <c r="D280" s="320">
        <v>1.5</v>
      </c>
      <c r="E280" s="320">
        <v>4</v>
      </c>
      <c r="F280" s="320">
        <f>I280+J280+K280</f>
        <v>297</v>
      </c>
      <c r="G280" s="320">
        <v>25</v>
      </c>
      <c r="H280" s="289">
        <f t="shared" si="58"/>
        <v>300</v>
      </c>
      <c r="I280" s="306">
        <f t="shared" si="59"/>
        <v>297</v>
      </c>
      <c r="J280" s="294"/>
      <c r="K280" s="294"/>
      <c r="L280" s="294"/>
      <c r="M280" s="294"/>
      <c r="N280" s="294"/>
      <c r="O280" s="294"/>
      <c r="P280" s="294"/>
      <c r="Q280" s="295"/>
    </row>
    <row r="281" spans="1:17" ht="12.75">
      <c r="A281" s="473" t="s">
        <v>155</v>
      </c>
      <c r="B281" s="477" t="s">
        <v>199</v>
      </c>
      <c r="C281" s="320">
        <f t="shared" ref="C281:I281" si="61">SUM(C282:C285)</f>
        <v>60</v>
      </c>
      <c r="D281" s="320">
        <f t="shared" si="61"/>
        <v>0</v>
      </c>
      <c r="E281" s="320">
        <f t="shared" si="61"/>
        <v>44</v>
      </c>
      <c r="F281" s="320">
        <f t="shared" si="61"/>
        <v>44</v>
      </c>
      <c r="G281" s="320">
        <f t="shared" si="61"/>
        <v>0</v>
      </c>
      <c r="H281" s="286">
        <f t="shared" si="61"/>
        <v>0</v>
      </c>
      <c r="I281" s="286">
        <f t="shared" si="61"/>
        <v>44</v>
      </c>
      <c r="J281" s="294"/>
      <c r="K281" s="294"/>
      <c r="L281" s="294"/>
      <c r="M281" s="294"/>
      <c r="N281" s="294"/>
      <c r="O281" s="294"/>
      <c r="P281" s="294"/>
      <c r="Q281" s="295"/>
    </row>
    <row r="282" spans="1:17" ht="12.75">
      <c r="A282" s="461"/>
      <c r="B282" s="479" t="s">
        <v>217</v>
      </c>
      <c r="C282" s="320">
        <v>15</v>
      </c>
      <c r="D282" s="320"/>
      <c r="E282" s="320">
        <v>11</v>
      </c>
      <c r="F282" s="320">
        <f t="shared" ref="F282:F285" si="62">I282+J282+K282</f>
        <v>11</v>
      </c>
      <c r="G282" s="320"/>
      <c r="H282" s="289">
        <f t="shared" ref="H282:H289" si="63">C282*E282*G282</f>
        <v>0</v>
      </c>
      <c r="I282" s="306">
        <v>11</v>
      </c>
      <c r="J282" s="294"/>
      <c r="K282" s="294"/>
      <c r="L282" s="294"/>
      <c r="M282" s="294"/>
      <c r="N282" s="294"/>
      <c r="O282" s="294"/>
      <c r="P282" s="294"/>
      <c r="Q282" s="295"/>
    </row>
    <row r="283" spans="1:17" ht="12.75">
      <c r="A283" s="461"/>
      <c r="B283" s="479" t="s">
        <v>212</v>
      </c>
      <c r="C283" s="320">
        <v>15</v>
      </c>
      <c r="D283" s="320"/>
      <c r="E283" s="320">
        <v>11</v>
      </c>
      <c r="F283" s="320">
        <f t="shared" si="62"/>
        <v>11</v>
      </c>
      <c r="G283" s="320"/>
      <c r="H283" s="289">
        <f t="shared" si="63"/>
        <v>0</v>
      </c>
      <c r="I283" s="306">
        <v>11</v>
      </c>
      <c r="J283" s="294"/>
      <c r="K283" s="294"/>
      <c r="L283" s="294"/>
      <c r="M283" s="294"/>
      <c r="N283" s="294"/>
      <c r="O283" s="294"/>
      <c r="P283" s="294"/>
      <c r="Q283" s="295"/>
    </row>
    <row r="284" spans="1:17" ht="12.75">
      <c r="A284" s="461"/>
      <c r="B284" s="479" t="s">
        <v>211</v>
      </c>
      <c r="C284" s="320">
        <v>15</v>
      </c>
      <c r="D284" s="320"/>
      <c r="E284" s="320">
        <v>11</v>
      </c>
      <c r="F284" s="320">
        <f t="shared" si="62"/>
        <v>11</v>
      </c>
      <c r="G284" s="320"/>
      <c r="H284" s="289">
        <f t="shared" si="63"/>
        <v>0</v>
      </c>
      <c r="I284" s="306">
        <v>11</v>
      </c>
      <c r="J284" s="294"/>
      <c r="K284" s="294"/>
      <c r="L284" s="294"/>
      <c r="M284" s="294"/>
      <c r="N284" s="294"/>
      <c r="O284" s="294"/>
      <c r="P284" s="294"/>
      <c r="Q284" s="295"/>
    </row>
    <row r="285" spans="1:17" ht="12.75">
      <c r="A285" s="461"/>
      <c r="B285" s="479" t="s">
        <v>236</v>
      </c>
      <c r="C285" s="320">
        <v>15</v>
      </c>
      <c r="D285" s="320"/>
      <c r="E285" s="320">
        <v>11</v>
      </c>
      <c r="F285" s="320">
        <f t="shared" si="62"/>
        <v>11</v>
      </c>
      <c r="G285" s="320"/>
      <c r="H285" s="289">
        <f t="shared" si="63"/>
        <v>0</v>
      </c>
      <c r="I285" s="306">
        <v>11</v>
      </c>
      <c r="J285" s="294"/>
      <c r="K285" s="294"/>
      <c r="L285" s="294"/>
      <c r="M285" s="294"/>
      <c r="N285" s="294"/>
      <c r="O285" s="294"/>
      <c r="P285" s="294"/>
      <c r="Q285" s="295"/>
    </row>
    <row r="286" spans="1:17" ht="12.75">
      <c r="A286" s="448">
        <v>3</v>
      </c>
      <c r="B286" s="476" t="s">
        <v>200</v>
      </c>
      <c r="C286" s="320">
        <v>0</v>
      </c>
      <c r="D286" s="320">
        <v>0</v>
      </c>
      <c r="E286" s="320">
        <v>0</v>
      </c>
      <c r="F286" s="320">
        <v>0</v>
      </c>
      <c r="G286" s="320">
        <v>0</v>
      </c>
      <c r="H286" s="289">
        <f t="shared" si="63"/>
        <v>0</v>
      </c>
      <c r="I286" s="306">
        <v>0</v>
      </c>
      <c r="J286" s="294"/>
      <c r="K286" s="294"/>
      <c r="L286" s="294"/>
      <c r="M286" s="294"/>
      <c r="N286" s="294"/>
      <c r="O286" s="294"/>
      <c r="P286" s="294"/>
      <c r="Q286" s="295"/>
    </row>
    <row r="287" spans="1:17" ht="12.75">
      <c r="A287" s="473" t="s">
        <v>113</v>
      </c>
      <c r="B287" s="477" t="s">
        <v>201</v>
      </c>
      <c r="C287" s="320">
        <v>0</v>
      </c>
      <c r="D287" s="320">
        <v>0</v>
      </c>
      <c r="E287" s="320">
        <v>0</v>
      </c>
      <c r="F287" s="320" t="s">
        <v>225</v>
      </c>
      <c r="G287" s="320">
        <v>0</v>
      </c>
      <c r="H287" s="289">
        <f t="shared" si="63"/>
        <v>0</v>
      </c>
      <c r="I287" s="306" t="s">
        <v>225</v>
      </c>
      <c r="J287" s="294"/>
      <c r="K287" s="294"/>
      <c r="L287" s="294"/>
      <c r="M287" s="294"/>
      <c r="N287" s="294"/>
      <c r="O287" s="294"/>
      <c r="P287" s="294"/>
      <c r="Q287" s="295"/>
    </row>
    <row r="288" spans="1:17" ht="12.75">
      <c r="A288" s="473" t="s">
        <v>155</v>
      </c>
      <c r="B288" s="477" t="s">
        <v>170</v>
      </c>
      <c r="C288" s="320">
        <v>0</v>
      </c>
      <c r="D288" s="320">
        <v>0</v>
      </c>
      <c r="E288" s="320">
        <v>0</v>
      </c>
      <c r="F288" s="320" t="s">
        <v>225</v>
      </c>
      <c r="G288" s="320">
        <v>0</v>
      </c>
      <c r="H288" s="289">
        <f t="shared" si="63"/>
        <v>0</v>
      </c>
      <c r="I288" s="306" t="s">
        <v>225</v>
      </c>
      <c r="J288" s="294"/>
      <c r="K288" s="294"/>
      <c r="L288" s="294"/>
      <c r="M288" s="294"/>
      <c r="N288" s="294"/>
      <c r="O288" s="294"/>
      <c r="P288" s="294"/>
      <c r="Q288" s="295"/>
    </row>
    <row r="289" spans="1:17" ht="12.75">
      <c r="A289" s="473" t="s">
        <v>169</v>
      </c>
      <c r="B289" s="477" t="s">
        <v>202</v>
      </c>
      <c r="C289" s="320">
        <v>0</v>
      </c>
      <c r="D289" s="320">
        <v>0</v>
      </c>
      <c r="E289" s="320">
        <v>0</v>
      </c>
      <c r="F289" s="320" t="s">
        <v>225</v>
      </c>
      <c r="G289" s="320">
        <v>0</v>
      </c>
      <c r="H289" s="289">
        <f t="shared" si="63"/>
        <v>0</v>
      </c>
      <c r="I289" s="306" t="s">
        <v>225</v>
      </c>
      <c r="J289" s="294"/>
      <c r="K289" s="294"/>
      <c r="L289" s="294"/>
      <c r="M289" s="294"/>
      <c r="N289" s="294"/>
      <c r="O289" s="294"/>
      <c r="P289" s="294"/>
      <c r="Q289" s="295"/>
    </row>
    <row r="290" spans="1:17" ht="12.75">
      <c r="A290" s="448" t="s">
        <v>38</v>
      </c>
      <c r="B290" s="476" t="s">
        <v>203</v>
      </c>
      <c r="C290" s="286">
        <f t="shared" ref="C290:I290" si="64">C291+C298</f>
        <v>6</v>
      </c>
      <c r="D290" s="286">
        <f t="shared" si="64"/>
        <v>2</v>
      </c>
      <c r="E290" s="286">
        <f t="shared" si="64"/>
        <v>2</v>
      </c>
      <c r="F290" s="286">
        <f t="shared" si="64"/>
        <v>90</v>
      </c>
      <c r="G290" s="286">
        <f t="shared" si="64"/>
        <v>80</v>
      </c>
      <c r="H290" s="286">
        <f t="shared" si="64"/>
        <v>240</v>
      </c>
      <c r="I290" s="286">
        <f t="shared" si="64"/>
        <v>90</v>
      </c>
      <c r="J290" s="294"/>
      <c r="K290" s="294"/>
      <c r="L290" s="294"/>
      <c r="M290" s="294"/>
      <c r="N290" s="294"/>
      <c r="O290" s="294"/>
      <c r="P290" s="294"/>
      <c r="Q290" s="295"/>
    </row>
    <row r="291" spans="1:17" ht="12.75">
      <c r="A291" s="448">
        <v>1</v>
      </c>
      <c r="B291" s="476" t="s">
        <v>171</v>
      </c>
      <c r="C291" s="286">
        <f t="shared" ref="C291:I291" si="65">C292+C297</f>
        <v>6</v>
      </c>
      <c r="D291" s="286">
        <f t="shared" si="65"/>
        <v>2</v>
      </c>
      <c r="E291" s="286">
        <f t="shared" si="65"/>
        <v>2</v>
      </c>
      <c r="F291" s="286">
        <f t="shared" si="65"/>
        <v>90</v>
      </c>
      <c r="G291" s="286">
        <f t="shared" si="65"/>
        <v>80</v>
      </c>
      <c r="H291" s="286">
        <f t="shared" si="65"/>
        <v>240</v>
      </c>
      <c r="I291" s="286">
        <f t="shared" si="65"/>
        <v>90</v>
      </c>
      <c r="J291" s="294"/>
      <c r="K291" s="294"/>
      <c r="L291" s="294"/>
      <c r="M291" s="294"/>
      <c r="N291" s="294"/>
      <c r="O291" s="294"/>
      <c r="P291" s="294"/>
      <c r="Q291" s="295"/>
    </row>
    <row r="292" spans="1:17" ht="12.75">
      <c r="A292" s="448" t="s">
        <v>113</v>
      </c>
      <c r="B292" s="470" t="s">
        <v>172</v>
      </c>
      <c r="C292" s="320">
        <f t="shared" ref="C292:I292" si="66">SUM(C293:C297)</f>
        <v>6</v>
      </c>
      <c r="D292" s="320">
        <f t="shared" si="66"/>
        <v>2</v>
      </c>
      <c r="E292" s="320">
        <f t="shared" si="66"/>
        <v>2</v>
      </c>
      <c r="F292" s="320">
        <f t="shared" si="66"/>
        <v>90</v>
      </c>
      <c r="G292" s="320">
        <f t="shared" si="66"/>
        <v>80</v>
      </c>
      <c r="H292" s="286">
        <f t="shared" si="66"/>
        <v>240</v>
      </c>
      <c r="I292" s="286">
        <f t="shared" si="66"/>
        <v>90</v>
      </c>
      <c r="J292" s="294"/>
      <c r="K292" s="294"/>
      <c r="L292" s="294"/>
      <c r="M292" s="294"/>
      <c r="N292" s="294"/>
      <c r="O292" s="294"/>
      <c r="P292" s="294"/>
      <c r="Q292" s="295"/>
    </row>
    <row r="293" spans="1:17" ht="13.5">
      <c r="A293" s="461" t="s">
        <v>115</v>
      </c>
      <c r="B293" s="471" t="s">
        <v>237</v>
      </c>
      <c r="C293" s="320"/>
      <c r="D293" s="320"/>
      <c r="E293" s="320"/>
      <c r="F293" s="320"/>
      <c r="G293" s="320"/>
      <c r="H293" s="289">
        <f t="shared" ref="H293:H304" si="67">C293*E293*G293</f>
        <v>0</v>
      </c>
      <c r="I293" s="286"/>
      <c r="J293" s="294"/>
      <c r="K293" s="294"/>
      <c r="L293" s="294"/>
      <c r="M293" s="294"/>
      <c r="N293" s="294"/>
      <c r="O293" s="294"/>
      <c r="P293" s="294"/>
      <c r="Q293" s="295"/>
    </row>
    <row r="294" spans="1:17" ht="12.75">
      <c r="A294" s="461"/>
      <c r="B294" s="462" t="s">
        <v>222</v>
      </c>
      <c r="C294" s="320">
        <v>3</v>
      </c>
      <c r="D294" s="320">
        <v>1</v>
      </c>
      <c r="E294" s="320">
        <v>1</v>
      </c>
      <c r="F294" s="320">
        <v>45</v>
      </c>
      <c r="G294" s="320">
        <v>40</v>
      </c>
      <c r="H294" s="289">
        <f t="shared" si="67"/>
        <v>120</v>
      </c>
      <c r="I294" s="306">
        <v>45</v>
      </c>
      <c r="J294" s="294"/>
      <c r="K294" s="294"/>
      <c r="L294" s="294"/>
      <c r="M294" s="294"/>
      <c r="N294" s="294"/>
      <c r="O294" s="294"/>
      <c r="P294" s="294"/>
      <c r="Q294" s="295"/>
    </row>
    <row r="295" spans="1:17" ht="13.5">
      <c r="A295" s="461" t="s">
        <v>118</v>
      </c>
      <c r="B295" s="471" t="s">
        <v>238</v>
      </c>
      <c r="C295" s="320"/>
      <c r="D295" s="320"/>
      <c r="E295" s="320"/>
      <c r="F295" s="320"/>
      <c r="G295" s="320"/>
      <c r="H295" s="289">
        <f t="shared" si="67"/>
        <v>0</v>
      </c>
      <c r="I295" s="306" t="s">
        <v>225</v>
      </c>
      <c r="J295" s="294"/>
      <c r="K295" s="294"/>
      <c r="L295" s="294"/>
      <c r="M295" s="294"/>
      <c r="N295" s="294"/>
      <c r="O295" s="294"/>
      <c r="P295" s="294"/>
      <c r="Q295" s="295"/>
    </row>
    <row r="296" spans="1:17" ht="12.75">
      <c r="A296" s="461"/>
      <c r="B296" s="462" t="s">
        <v>222</v>
      </c>
      <c r="C296" s="320">
        <v>3</v>
      </c>
      <c r="D296" s="320">
        <v>1</v>
      </c>
      <c r="E296" s="320">
        <v>1</v>
      </c>
      <c r="F296" s="320">
        <v>45</v>
      </c>
      <c r="G296" s="320">
        <v>40</v>
      </c>
      <c r="H296" s="289">
        <f t="shared" si="67"/>
        <v>120</v>
      </c>
      <c r="I296" s="306">
        <v>45</v>
      </c>
      <c r="J296" s="294"/>
      <c r="K296" s="294"/>
      <c r="L296" s="294"/>
      <c r="M296" s="294"/>
      <c r="N296" s="294"/>
      <c r="O296" s="294"/>
      <c r="P296" s="294"/>
      <c r="Q296" s="295"/>
    </row>
    <row r="297" spans="1:17" ht="12.75">
      <c r="A297" s="473" t="s">
        <v>155</v>
      </c>
      <c r="B297" s="477" t="s">
        <v>174</v>
      </c>
      <c r="C297" s="320">
        <v>0</v>
      </c>
      <c r="D297" s="320">
        <v>0</v>
      </c>
      <c r="E297" s="320">
        <v>0</v>
      </c>
      <c r="F297" s="320">
        <v>0</v>
      </c>
      <c r="G297" s="320">
        <v>0</v>
      </c>
      <c r="H297" s="289">
        <f t="shared" si="67"/>
        <v>0</v>
      </c>
      <c r="I297" s="306">
        <v>0</v>
      </c>
      <c r="J297" s="294"/>
      <c r="K297" s="294"/>
      <c r="L297" s="294"/>
      <c r="M297" s="294"/>
      <c r="N297" s="294"/>
      <c r="O297" s="294"/>
      <c r="P297" s="294"/>
      <c r="Q297" s="295"/>
    </row>
    <row r="298" spans="1:17" ht="12.75">
      <c r="A298" s="448">
        <v>2</v>
      </c>
      <c r="B298" s="476" t="s">
        <v>72</v>
      </c>
      <c r="C298" s="320">
        <v>0</v>
      </c>
      <c r="D298" s="320">
        <v>0</v>
      </c>
      <c r="E298" s="320">
        <v>0</v>
      </c>
      <c r="F298" s="320">
        <v>0</v>
      </c>
      <c r="G298" s="320">
        <v>0</v>
      </c>
      <c r="H298" s="289">
        <f t="shared" si="67"/>
        <v>0</v>
      </c>
      <c r="I298" s="306">
        <v>0</v>
      </c>
      <c r="J298" s="294"/>
      <c r="K298" s="294"/>
      <c r="L298" s="294"/>
      <c r="M298" s="294"/>
      <c r="N298" s="294"/>
      <c r="O298" s="294"/>
      <c r="P298" s="294"/>
      <c r="Q298" s="295"/>
    </row>
    <row r="299" spans="1:17" ht="12.75">
      <c r="A299" s="448" t="s">
        <v>113</v>
      </c>
      <c r="B299" s="470" t="s">
        <v>175</v>
      </c>
      <c r="C299" s="320">
        <v>0</v>
      </c>
      <c r="D299" s="320">
        <v>0</v>
      </c>
      <c r="E299" s="320">
        <v>0</v>
      </c>
      <c r="F299" s="320" t="s">
        <v>225</v>
      </c>
      <c r="G299" s="320">
        <v>0</v>
      </c>
      <c r="H299" s="289">
        <f t="shared" si="67"/>
        <v>0</v>
      </c>
      <c r="I299" s="286" t="s">
        <v>225</v>
      </c>
      <c r="J299" s="294"/>
      <c r="K299" s="294"/>
      <c r="L299" s="294"/>
      <c r="M299" s="294"/>
      <c r="N299" s="294"/>
      <c r="O299" s="294"/>
      <c r="P299" s="294"/>
      <c r="Q299" s="295"/>
    </row>
    <row r="300" spans="1:17" ht="12.75">
      <c r="A300" s="473" t="s">
        <v>46</v>
      </c>
      <c r="B300" s="482" t="s">
        <v>176</v>
      </c>
      <c r="C300" s="298">
        <f>SUM(C301:C304)</f>
        <v>0</v>
      </c>
      <c r="D300" s="299"/>
      <c r="E300" s="299"/>
      <c r="F300" s="298">
        <v>0</v>
      </c>
      <c r="G300" s="298"/>
      <c r="H300" s="289">
        <f t="shared" si="67"/>
        <v>0</v>
      </c>
      <c r="I300" s="291"/>
      <c r="J300" s="294"/>
      <c r="K300" s="294"/>
      <c r="L300" s="294"/>
      <c r="M300" s="294"/>
      <c r="N300" s="294"/>
      <c r="O300" s="294"/>
      <c r="P300" s="294"/>
      <c r="Q300" s="295"/>
    </row>
    <row r="301" spans="1:17" ht="12.75">
      <c r="A301" s="461"/>
      <c r="B301" s="462" t="s">
        <v>217</v>
      </c>
      <c r="C301" s="298">
        <v>0</v>
      </c>
      <c r="D301" s="299">
        <v>0</v>
      </c>
      <c r="E301" s="299">
        <v>0</v>
      </c>
      <c r="F301" s="299">
        <v>0</v>
      </c>
      <c r="G301" s="299">
        <v>0</v>
      </c>
      <c r="H301" s="289">
        <f t="shared" si="67"/>
        <v>0</v>
      </c>
      <c r="I301" s="291">
        <f t="shared" ref="I301:I304" si="68">C301*D301*E301*16.5</f>
        <v>0</v>
      </c>
      <c r="J301" s="294"/>
      <c r="K301" s="294"/>
      <c r="L301" s="294"/>
      <c r="M301" s="294"/>
      <c r="N301" s="294"/>
      <c r="O301" s="294"/>
      <c r="P301" s="294"/>
      <c r="Q301" s="295"/>
    </row>
    <row r="302" spans="1:17" ht="12.75">
      <c r="A302" s="461"/>
      <c r="B302" s="462" t="s">
        <v>209</v>
      </c>
      <c r="C302" s="298">
        <v>0</v>
      </c>
      <c r="D302" s="299">
        <v>0</v>
      </c>
      <c r="E302" s="299">
        <v>0</v>
      </c>
      <c r="F302" s="299">
        <v>0</v>
      </c>
      <c r="G302" s="299">
        <v>0</v>
      </c>
      <c r="H302" s="289">
        <f t="shared" si="67"/>
        <v>0</v>
      </c>
      <c r="I302" s="291">
        <f t="shared" si="68"/>
        <v>0</v>
      </c>
      <c r="J302" s="294"/>
      <c r="K302" s="294"/>
      <c r="L302" s="294"/>
      <c r="M302" s="294"/>
      <c r="N302" s="294"/>
      <c r="O302" s="294"/>
      <c r="P302" s="294"/>
      <c r="Q302" s="295"/>
    </row>
    <row r="303" spans="1:17" ht="12.75">
      <c r="A303" s="461"/>
      <c r="B303" s="462" t="s">
        <v>139</v>
      </c>
      <c r="C303" s="298">
        <v>0</v>
      </c>
      <c r="D303" s="299">
        <v>0</v>
      </c>
      <c r="E303" s="299">
        <v>0</v>
      </c>
      <c r="F303" s="299">
        <v>0</v>
      </c>
      <c r="G303" s="299">
        <v>0</v>
      </c>
      <c r="H303" s="289">
        <f t="shared" si="67"/>
        <v>0</v>
      </c>
      <c r="I303" s="291">
        <f t="shared" si="68"/>
        <v>0</v>
      </c>
      <c r="J303" s="294"/>
      <c r="K303" s="294"/>
      <c r="L303" s="294"/>
      <c r="M303" s="294"/>
      <c r="N303" s="294"/>
      <c r="O303" s="294"/>
      <c r="P303" s="294"/>
      <c r="Q303" s="295"/>
    </row>
    <row r="304" spans="1:17" ht="12.75">
      <c r="A304" s="461"/>
      <c r="B304" s="462" t="s">
        <v>219</v>
      </c>
      <c r="C304" s="298">
        <v>0</v>
      </c>
      <c r="D304" s="299">
        <v>0</v>
      </c>
      <c r="E304" s="299">
        <v>0</v>
      </c>
      <c r="F304" s="299">
        <v>0</v>
      </c>
      <c r="G304" s="299">
        <v>0</v>
      </c>
      <c r="H304" s="289">
        <f t="shared" si="67"/>
        <v>0</v>
      </c>
      <c r="I304" s="291">
        <f t="shared" si="68"/>
        <v>0</v>
      </c>
      <c r="J304" s="294"/>
      <c r="K304" s="294"/>
      <c r="L304" s="294"/>
      <c r="M304" s="294"/>
      <c r="N304" s="294"/>
      <c r="O304" s="294"/>
      <c r="P304" s="294"/>
      <c r="Q304" s="295"/>
    </row>
    <row r="305" spans="1:17" ht="12.75">
      <c r="A305" s="448" t="s">
        <v>239</v>
      </c>
      <c r="B305" s="449" t="s">
        <v>240</v>
      </c>
      <c r="C305" s="286">
        <f t="shared" ref="C305:I305" si="69">C306+C352+C355</f>
        <v>68</v>
      </c>
      <c r="D305" s="286">
        <f t="shared" si="69"/>
        <v>17.399999999999999</v>
      </c>
      <c r="E305" s="286">
        <f t="shared" si="69"/>
        <v>64</v>
      </c>
      <c r="F305" s="286">
        <f t="shared" si="69"/>
        <v>3274.8</v>
      </c>
      <c r="G305" s="286">
        <f t="shared" si="69"/>
        <v>475</v>
      </c>
      <c r="H305" s="286">
        <f t="shared" si="69"/>
        <v>4822</v>
      </c>
      <c r="I305" s="286">
        <f t="shared" si="69"/>
        <v>3253.8</v>
      </c>
      <c r="J305" s="292"/>
      <c r="K305" s="292"/>
      <c r="L305" s="292">
        <f>Bieu3!E49</f>
        <v>1485</v>
      </c>
      <c r="M305" s="292">
        <f>Bieu3!M49</f>
        <v>891</v>
      </c>
      <c r="N305" s="292">
        <f>I305-M305</f>
        <v>2362.8000000000002</v>
      </c>
      <c r="O305" s="292">
        <f>Bieu3!N49</f>
        <v>592</v>
      </c>
      <c r="P305" s="292">
        <f>Bieu3!O49</f>
        <v>367</v>
      </c>
      <c r="Q305" s="293"/>
    </row>
    <row r="306" spans="1:17" ht="12.75">
      <c r="A306" s="448" t="s">
        <v>25</v>
      </c>
      <c r="B306" s="449" t="s">
        <v>112</v>
      </c>
      <c r="C306" s="286">
        <f t="shared" ref="C306:I306" si="70">C307+C333+C348</f>
        <v>68</v>
      </c>
      <c r="D306" s="286">
        <f t="shared" si="70"/>
        <v>17.399999999999999</v>
      </c>
      <c r="E306" s="286">
        <f t="shared" si="70"/>
        <v>64</v>
      </c>
      <c r="F306" s="286">
        <f t="shared" si="70"/>
        <v>3274.8</v>
      </c>
      <c r="G306" s="286">
        <f t="shared" si="70"/>
        <v>475</v>
      </c>
      <c r="H306" s="286">
        <f t="shared" si="70"/>
        <v>4822</v>
      </c>
      <c r="I306" s="286">
        <f t="shared" si="70"/>
        <v>3253.8</v>
      </c>
      <c r="J306" s="294"/>
      <c r="K306" s="294"/>
      <c r="L306" s="294"/>
      <c r="M306" s="294"/>
      <c r="N306" s="294"/>
      <c r="O306" s="294"/>
      <c r="P306" s="294"/>
      <c r="Q306" s="295"/>
    </row>
    <row r="307" spans="1:17" ht="12.75">
      <c r="A307" s="448">
        <v>1</v>
      </c>
      <c r="B307" s="449" t="s">
        <v>26</v>
      </c>
      <c r="C307" s="320">
        <f t="shared" ref="C307:I307" si="71">C308+C324</f>
        <v>35</v>
      </c>
      <c r="D307" s="320">
        <f t="shared" si="71"/>
        <v>9</v>
      </c>
      <c r="E307" s="320">
        <f t="shared" si="71"/>
        <v>33</v>
      </c>
      <c r="F307" s="320">
        <f t="shared" si="71"/>
        <v>2116.5</v>
      </c>
      <c r="G307" s="320">
        <f t="shared" si="71"/>
        <v>275</v>
      </c>
      <c r="H307" s="286">
        <f t="shared" si="71"/>
        <v>3322</v>
      </c>
      <c r="I307" s="286">
        <f t="shared" si="71"/>
        <v>2095.5</v>
      </c>
      <c r="J307" s="294"/>
      <c r="K307" s="294"/>
      <c r="L307" s="294"/>
      <c r="M307" s="294"/>
      <c r="N307" s="294"/>
      <c r="O307" s="294"/>
      <c r="P307" s="294"/>
      <c r="Q307" s="295"/>
    </row>
    <row r="308" spans="1:17" ht="12.75">
      <c r="A308" s="473" t="s">
        <v>113</v>
      </c>
      <c r="B308" s="470" t="s">
        <v>114</v>
      </c>
      <c r="C308" s="320">
        <f t="shared" ref="C308:I308" si="72">SUM(C309:C323)</f>
        <v>35</v>
      </c>
      <c r="D308" s="320">
        <f t="shared" si="72"/>
        <v>9</v>
      </c>
      <c r="E308" s="320">
        <f t="shared" si="72"/>
        <v>33</v>
      </c>
      <c r="F308" s="320">
        <f t="shared" si="72"/>
        <v>2095.5</v>
      </c>
      <c r="G308" s="320">
        <f t="shared" si="72"/>
        <v>254</v>
      </c>
      <c r="H308" s="286">
        <f t="shared" si="72"/>
        <v>3322</v>
      </c>
      <c r="I308" s="286">
        <f t="shared" si="72"/>
        <v>2095.5</v>
      </c>
      <c r="J308" s="294"/>
      <c r="K308" s="294"/>
      <c r="L308" s="294"/>
      <c r="M308" s="294"/>
      <c r="N308" s="294"/>
      <c r="O308" s="294"/>
      <c r="P308" s="294"/>
      <c r="Q308" s="295"/>
    </row>
    <row r="309" spans="1:17" ht="13.5">
      <c r="A309" s="461" t="s">
        <v>115</v>
      </c>
      <c r="B309" s="471" t="s">
        <v>241</v>
      </c>
      <c r="C309" s="320"/>
      <c r="D309" s="320"/>
      <c r="E309" s="320"/>
      <c r="F309" s="298">
        <f t="shared" ref="F309:F323" si="73">I309+J309+K309</f>
        <v>0</v>
      </c>
      <c r="G309" s="298"/>
      <c r="H309" s="289">
        <f t="shared" ref="H309:H323" si="74">C309*E309*G309</f>
        <v>0</v>
      </c>
      <c r="I309" s="291">
        <f t="shared" ref="I309:I323" si="75">C309*D309*E309*16.5</f>
        <v>0</v>
      </c>
      <c r="J309" s="294"/>
      <c r="K309" s="294"/>
      <c r="L309" s="294"/>
      <c r="M309" s="294"/>
      <c r="N309" s="294"/>
      <c r="O309" s="294"/>
      <c r="P309" s="294"/>
      <c r="Q309" s="295"/>
    </row>
    <row r="310" spans="1:17" ht="12.75">
      <c r="A310" s="461"/>
      <c r="B310" s="462" t="s">
        <v>242</v>
      </c>
      <c r="C310" s="320">
        <v>5</v>
      </c>
      <c r="D310" s="320">
        <v>1</v>
      </c>
      <c r="E310" s="320">
        <v>2</v>
      </c>
      <c r="F310" s="298">
        <f t="shared" si="73"/>
        <v>165</v>
      </c>
      <c r="G310" s="320">
        <v>37</v>
      </c>
      <c r="H310" s="289">
        <f t="shared" si="74"/>
        <v>370</v>
      </c>
      <c r="I310" s="291">
        <f t="shared" si="75"/>
        <v>165</v>
      </c>
      <c r="J310" s="294"/>
      <c r="K310" s="294"/>
      <c r="L310" s="294"/>
      <c r="M310" s="294"/>
      <c r="N310" s="294"/>
      <c r="O310" s="294"/>
      <c r="P310" s="294"/>
      <c r="Q310" s="295"/>
    </row>
    <row r="311" spans="1:17" ht="13.5">
      <c r="A311" s="461" t="s">
        <v>118</v>
      </c>
      <c r="B311" s="471" t="s">
        <v>243</v>
      </c>
      <c r="C311" s="320"/>
      <c r="D311" s="320"/>
      <c r="E311" s="320"/>
      <c r="F311" s="298">
        <f t="shared" si="73"/>
        <v>0</v>
      </c>
      <c r="G311" s="320"/>
      <c r="H311" s="289">
        <f t="shared" si="74"/>
        <v>0</v>
      </c>
      <c r="I311" s="291">
        <f t="shared" si="75"/>
        <v>0</v>
      </c>
      <c r="J311" s="294"/>
      <c r="K311" s="294"/>
      <c r="L311" s="294"/>
      <c r="M311" s="294"/>
      <c r="N311" s="294"/>
      <c r="O311" s="294"/>
      <c r="P311" s="294"/>
      <c r="Q311" s="295"/>
    </row>
    <row r="312" spans="1:17" ht="12.75">
      <c r="A312" s="461"/>
      <c r="B312" s="462" t="s">
        <v>244</v>
      </c>
      <c r="C312" s="320">
        <v>5</v>
      </c>
      <c r="D312" s="320">
        <v>1</v>
      </c>
      <c r="E312" s="320">
        <v>4</v>
      </c>
      <c r="F312" s="298">
        <f t="shared" si="73"/>
        <v>330</v>
      </c>
      <c r="G312" s="320">
        <v>15</v>
      </c>
      <c r="H312" s="289">
        <f t="shared" si="74"/>
        <v>300</v>
      </c>
      <c r="I312" s="291">
        <f t="shared" si="75"/>
        <v>330</v>
      </c>
      <c r="J312" s="294"/>
      <c r="K312" s="294"/>
      <c r="L312" s="294"/>
      <c r="M312" s="294"/>
      <c r="N312" s="294"/>
      <c r="O312" s="294"/>
      <c r="P312" s="294"/>
      <c r="Q312" s="295"/>
    </row>
    <row r="313" spans="1:17" ht="12.75">
      <c r="A313" s="461"/>
      <c r="B313" s="462" t="s">
        <v>245</v>
      </c>
      <c r="C313" s="320">
        <v>5</v>
      </c>
      <c r="D313" s="320">
        <v>1</v>
      </c>
      <c r="E313" s="320">
        <v>4</v>
      </c>
      <c r="F313" s="298">
        <f t="shared" si="73"/>
        <v>330</v>
      </c>
      <c r="G313" s="320">
        <v>30</v>
      </c>
      <c r="H313" s="289">
        <f t="shared" si="74"/>
        <v>600</v>
      </c>
      <c r="I313" s="291">
        <f t="shared" si="75"/>
        <v>330</v>
      </c>
      <c r="J313" s="294"/>
      <c r="K313" s="294"/>
      <c r="L313" s="294"/>
      <c r="M313" s="294"/>
      <c r="N313" s="294"/>
      <c r="O313" s="294"/>
      <c r="P313" s="294"/>
      <c r="Q313" s="295"/>
    </row>
    <row r="314" spans="1:17" ht="12.75">
      <c r="A314" s="461"/>
      <c r="B314" s="462" t="s">
        <v>246</v>
      </c>
      <c r="C314" s="320">
        <v>5</v>
      </c>
      <c r="D314" s="320">
        <v>1</v>
      </c>
      <c r="E314" s="320">
        <v>4</v>
      </c>
      <c r="F314" s="298">
        <f t="shared" si="73"/>
        <v>330</v>
      </c>
      <c r="G314" s="320">
        <v>15</v>
      </c>
      <c r="H314" s="289">
        <f t="shared" si="74"/>
        <v>300</v>
      </c>
      <c r="I314" s="291">
        <f t="shared" si="75"/>
        <v>330</v>
      </c>
      <c r="J314" s="294"/>
      <c r="K314" s="294"/>
      <c r="L314" s="294"/>
      <c r="M314" s="294"/>
      <c r="N314" s="294"/>
      <c r="O314" s="294"/>
      <c r="P314" s="294"/>
      <c r="Q314" s="295"/>
    </row>
    <row r="315" spans="1:17" ht="13.5">
      <c r="A315" s="461" t="s">
        <v>122</v>
      </c>
      <c r="B315" s="471" t="s">
        <v>226</v>
      </c>
      <c r="C315" s="320"/>
      <c r="D315" s="320"/>
      <c r="E315" s="320"/>
      <c r="F315" s="298">
        <f t="shared" si="73"/>
        <v>0</v>
      </c>
      <c r="G315" s="320"/>
      <c r="H315" s="289">
        <f t="shared" si="74"/>
        <v>0</v>
      </c>
      <c r="I315" s="291">
        <f t="shared" si="75"/>
        <v>0</v>
      </c>
      <c r="J315" s="294"/>
      <c r="K315" s="294"/>
      <c r="L315" s="294"/>
      <c r="M315" s="294"/>
      <c r="N315" s="294"/>
      <c r="O315" s="294"/>
      <c r="P315" s="294"/>
      <c r="Q315" s="295"/>
    </row>
    <row r="316" spans="1:17" ht="12.75">
      <c r="A316" s="461"/>
      <c r="B316" s="462" t="s">
        <v>247</v>
      </c>
      <c r="C316" s="320">
        <v>3</v>
      </c>
      <c r="D316" s="320">
        <v>1</v>
      </c>
      <c r="E316" s="320">
        <v>4</v>
      </c>
      <c r="F316" s="298">
        <f t="shared" si="73"/>
        <v>198</v>
      </c>
      <c r="G316" s="320">
        <v>30</v>
      </c>
      <c r="H316" s="289">
        <f t="shared" si="74"/>
        <v>360</v>
      </c>
      <c r="I316" s="291">
        <f t="shared" si="75"/>
        <v>198</v>
      </c>
      <c r="J316" s="294"/>
      <c r="K316" s="294"/>
      <c r="L316" s="294"/>
      <c r="M316" s="294"/>
      <c r="N316" s="294"/>
      <c r="O316" s="294"/>
      <c r="P316" s="294"/>
      <c r="Q316" s="295"/>
    </row>
    <row r="317" spans="1:17" ht="13.5">
      <c r="A317" s="461" t="s">
        <v>125</v>
      </c>
      <c r="B317" s="471" t="s">
        <v>248</v>
      </c>
      <c r="C317" s="286"/>
      <c r="D317" s="286"/>
      <c r="E317" s="286"/>
      <c r="F317" s="298">
        <f t="shared" si="73"/>
        <v>0</v>
      </c>
      <c r="G317" s="286"/>
      <c r="H317" s="289">
        <f t="shared" si="74"/>
        <v>0</v>
      </c>
      <c r="I317" s="291">
        <f t="shared" si="75"/>
        <v>0</v>
      </c>
      <c r="J317" s="294"/>
      <c r="K317" s="294"/>
      <c r="L317" s="294"/>
      <c r="M317" s="294"/>
      <c r="N317" s="294"/>
      <c r="O317" s="294"/>
      <c r="P317" s="294"/>
      <c r="Q317" s="295"/>
    </row>
    <row r="318" spans="1:17" ht="12.75">
      <c r="A318" s="461"/>
      <c r="B318" s="462" t="s">
        <v>154</v>
      </c>
      <c r="C318" s="320">
        <v>3</v>
      </c>
      <c r="D318" s="320">
        <v>1</v>
      </c>
      <c r="E318" s="320">
        <v>6</v>
      </c>
      <c r="F318" s="298">
        <f t="shared" si="73"/>
        <v>297</v>
      </c>
      <c r="G318" s="320">
        <v>30</v>
      </c>
      <c r="H318" s="289">
        <f t="shared" si="74"/>
        <v>540</v>
      </c>
      <c r="I318" s="291">
        <f t="shared" si="75"/>
        <v>297</v>
      </c>
      <c r="J318" s="294"/>
      <c r="K318" s="294"/>
      <c r="L318" s="294"/>
      <c r="M318" s="294"/>
      <c r="N318" s="294"/>
      <c r="O318" s="294"/>
      <c r="P318" s="294"/>
      <c r="Q318" s="295"/>
    </row>
    <row r="319" spans="1:17" ht="12.75">
      <c r="A319" s="461"/>
      <c r="B319" s="462" t="s">
        <v>212</v>
      </c>
      <c r="C319" s="320">
        <v>3</v>
      </c>
      <c r="D319" s="320">
        <v>1</v>
      </c>
      <c r="E319" s="320">
        <v>5</v>
      </c>
      <c r="F319" s="298">
        <f t="shared" si="73"/>
        <v>247.5</v>
      </c>
      <c r="G319" s="320">
        <v>30</v>
      </c>
      <c r="H319" s="289">
        <f t="shared" si="74"/>
        <v>450</v>
      </c>
      <c r="I319" s="291">
        <f t="shared" si="75"/>
        <v>247.5</v>
      </c>
      <c r="J319" s="294"/>
      <c r="K319" s="294"/>
      <c r="L319" s="294"/>
      <c r="M319" s="294"/>
      <c r="N319" s="294"/>
      <c r="O319" s="294"/>
      <c r="P319" s="294"/>
      <c r="Q319" s="295"/>
    </row>
    <row r="320" spans="1:17" ht="13.5">
      <c r="A320" s="461" t="s">
        <v>129</v>
      </c>
      <c r="B320" s="471" t="s">
        <v>249</v>
      </c>
      <c r="C320" s="320"/>
      <c r="D320" s="320"/>
      <c r="E320" s="320"/>
      <c r="F320" s="298">
        <f t="shared" si="73"/>
        <v>0</v>
      </c>
      <c r="G320" s="320"/>
      <c r="H320" s="289">
        <f t="shared" si="74"/>
        <v>0</v>
      </c>
      <c r="I320" s="291">
        <f t="shared" si="75"/>
        <v>0</v>
      </c>
      <c r="J320" s="294"/>
      <c r="K320" s="294"/>
      <c r="L320" s="294"/>
      <c r="M320" s="294"/>
      <c r="N320" s="294"/>
      <c r="O320" s="294"/>
      <c r="P320" s="294"/>
      <c r="Q320" s="295"/>
    </row>
    <row r="321" spans="1:17" ht="12.75">
      <c r="A321" s="461"/>
      <c r="B321" s="462" t="s">
        <v>242</v>
      </c>
      <c r="C321" s="320">
        <v>3</v>
      </c>
      <c r="D321" s="320">
        <v>1</v>
      </c>
      <c r="E321" s="320">
        <v>2</v>
      </c>
      <c r="F321" s="298">
        <f t="shared" si="73"/>
        <v>99</v>
      </c>
      <c r="G321" s="320">
        <v>30</v>
      </c>
      <c r="H321" s="289">
        <f t="shared" si="74"/>
        <v>180</v>
      </c>
      <c r="I321" s="291">
        <f t="shared" si="75"/>
        <v>99</v>
      </c>
      <c r="J321" s="294"/>
      <c r="K321" s="294"/>
      <c r="L321" s="294"/>
      <c r="M321" s="294"/>
      <c r="N321" s="294"/>
      <c r="O321" s="294"/>
      <c r="P321" s="294"/>
      <c r="Q321" s="295"/>
    </row>
    <row r="322" spans="1:17" ht="13.5">
      <c r="A322" s="461" t="s">
        <v>131</v>
      </c>
      <c r="B322" s="471" t="s">
        <v>250</v>
      </c>
      <c r="C322" s="320"/>
      <c r="D322" s="320"/>
      <c r="E322" s="320"/>
      <c r="F322" s="298">
        <f t="shared" si="73"/>
        <v>0</v>
      </c>
      <c r="G322" s="320"/>
      <c r="H322" s="289">
        <f t="shared" si="74"/>
        <v>0</v>
      </c>
      <c r="I322" s="291">
        <f t="shared" si="75"/>
        <v>0</v>
      </c>
      <c r="J322" s="294"/>
      <c r="K322" s="294"/>
      <c r="L322" s="294"/>
      <c r="M322" s="294"/>
      <c r="N322" s="294"/>
      <c r="O322" s="294"/>
      <c r="P322" s="294"/>
      <c r="Q322" s="295"/>
    </row>
    <row r="323" spans="1:17" ht="12.75">
      <c r="A323" s="461"/>
      <c r="B323" s="462" t="s">
        <v>245</v>
      </c>
      <c r="C323" s="320">
        <v>3</v>
      </c>
      <c r="D323" s="320">
        <v>1</v>
      </c>
      <c r="E323" s="320">
        <v>2</v>
      </c>
      <c r="F323" s="298">
        <f t="shared" si="73"/>
        <v>99</v>
      </c>
      <c r="G323" s="320">
        <v>37</v>
      </c>
      <c r="H323" s="289">
        <f t="shared" si="74"/>
        <v>222</v>
      </c>
      <c r="I323" s="291">
        <f t="shared" si="75"/>
        <v>99</v>
      </c>
      <c r="J323" s="294"/>
      <c r="K323" s="294"/>
      <c r="L323" s="294"/>
      <c r="M323" s="294"/>
      <c r="N323" s="294"/>
      <c r="O323" s="294"/>
      <c r="P323" s="294"/>
      <c r="Q323" s="295"/>
    </row>
    <row r="324" spans="1:17" ht="12.75">
      <c r="A324" s="473" t="s">
        <v>155</v>
      </c>
      <c r="B324" s="470" t="s">
        <v>156</v>
      </c>
      <c r="C324" s="320">
        <f t="shared" ref="C324:I324" si="76">SUM(C325:C332)</f>
        <v>0</v>
      </c>
      <c r="D324" s="320">
        <f t="shared" si="76"/>
        <v>0</v>
      </c>
      <c r="E324" s="320">
        <f t="shared" si="76"/>
        <v>0</v>
      </c>
      <c r="F324" s="298">
        <f t="shared" si="76"/>
        <v>21</v>
      </c>
      <c r="G324" s="320">
        <f t="shared" si="76"/>
        <v>21</v>
      </c>
      <c r="H324" s="289">
        <f t="shared" si="76"/>
        <v>0</v>
      </c>
      <c r="I324" s="291">
        <f t="shared" si="76"/>
        <v>0</v>
      </c>
      <c r="J324" s="294"/>
      <c r="K324" s="294"/>
      <c r="L324" s="294"/>
      <c r="M324" s="294"/>
      <c r="N324" s="294"/>
      <c r="O324" s="294"/>
      <c r="P324" s="294"/>
      <c r="Q324" s="295"/>
    </row>
    <row r="325" spans="1:17" ht="12.75">
      <c r="A325" s="461" t="s">
        <v>158</v>
      </c>
      <c r="B325" s="468" t="s">
        <v>157</v>
      </c>
      <c r="C325" s="320">
        <v>0</v>
      </c>
      <c r="D325" s="320">
        <v>0</v>
      </c>
      <c r="E325" s="320">
        <v>0</v>
      </c>
      <c r="F325" s="298">
        <f t="shared" ref="F325:F328" si="77">I325+J325+K325</f>
        <v>0</v>
      </c>
      <c r="G325" s="320">
        <v>0</v>
      </c>
      <c r="H325" s="289">
        <f t="shared" ref="H325:H332" si="78">C325*E325*G325</f>
        <v>0</v>
      </c>
      <c r="I325" s="291">
        <f t="shared" ref="I325:I332" si="79">C325*D325*E325*16.5</f>
        <v>0</v>
      </c>
      <c r="J325" s="294"/>
      <c r="K325" s="294"/>
      <c r="L325" s="294"/>
      <c r="M325" s="294"/>
      <c r="N325" s="294"/>
      <c r="O325" s="294"/>
      <c r="P325" s="294"/>
      <c r="Q325" s="295"/>
    </row>
    <row r="326" spans="1:17" ht="12.75">
      <c r="A326" s="461" t="s">
        <v>160</v>
      </c>
      <c r="B326" s="468" t="s">
        <v>159</v>
      </c>
      <c r="C326" s="320">
        <v>0</v>
      </c>
      <c r="D326" s="320">
        <v>0</v>
      </c>
      <c r="E326" s="320">
        <v>0</v>
      </c>
      <c r="F326" s="298">
        <f t="shared" si="77"/>
        <v>0</v>
      </c>
      <c r="G326" s="320">
        <v>0</v>
      </c>
      <c r="H326" s="289">
        <f t="shared" si="78"/>
        <v>0</v>
      </c>
      <c r="I326" s="291">
        <f t="shared" si="79"/>
        <v>0</v>
      </c>
      <c r="J326" s="294"/>
      <c r="K326" s="294"/>
      <c r="L326" s="294"/>
      <c r="M326" s="294"/>
      <c r="N326" s="294"/>
      <c r="O326" s="294"/>
      <c r="P326" s="294"/>
      <c r="Q326" s="295"/>
    </row>
    <row r="327" spans="1:17" ht="12.75">
      <c r="A327" s="461" t="s">
        <v>162</v>
      </c>
      <c r="B327" s="468" t="s">
        <v>161</v>
      </c>
      <c r="C327" s="320">
        <v>0</v>
      </c>
      <c r="D327" s="320">
        <v>0</v>
      </c>
      <c r="E327" s="320">
        <v>0</v>
      </c>
      <c r="F327" s="298">
        <f t="shared" si="77"/>
        <v>0</v>
      </c>
      <c r="G327" s="320">
        <v>0</v>
      </c>
      <c r="H327" s="289">
        <f t="shared" si="78"/>
        <v>0</v>
      </c>
      <c r="I327" s="291">
        <f t="shared" si="79"/>
        <v>0</v>
      </c>
      <c r="J327" s="294"/>
      <c r="K327" s="294"/>
      <c r="L327" s="294"/>
      <c r="M327" s="294"/>
      <c r="N327" s="294"/>
      <c r="O327" s="294"/>
      <c r="P327" s="294"/>
      <c r="Q327" s="295"/>
    </row>
    <row r="328" spans="1:17" ht="12.75">
      <c r="A328" s="461" t="s">
        <v>164</v>
      </c>
      <c r="B328" s="468" t="s">
        <v>163</v>
      </c>
      <c r="C328" s="320">
        <v>0</v>
      </c>
      <c r="D328" s="320">
        <v>0</v>
      </c>
      <c r="E328" s="320">
        <v>0</v>
      </c>
      <c r="F328" s="298">
        <f t="shared" si="77"/>
        <v>0</v>
      </c>
      <c r="G328" s="320">
        <v>0</v>
      </c>
      <c r="H328" s="289">
        <f t="shared" si="78"/>
        <v>0</v>
      </c>
      <c r="I328" s="291">
        <f t="shared" si="79"/>
        <v>0</v>
      </c>
      <c r="J328" s="294"/>
      <c r="K328" s="294"/>
      <c r="L328" s="294"/>
      <c r="M328" s="294"/>
      <c r="N328" s="294"/>
      <c r="O328" s="294"/>
      <c r="P328" s="294"/>
      <c r="Q328" s="295"/>
    </row>
    <row r="329" spans="1:17" ht="12.75">
      <c r="A329" s="461"/>
      <c r="B329" s="462" t="s">
        <v>246</v>
      </c>
      <c r="C329" s="320"/>
      <c r="D329" s="320">
        <v>0</v>
      </c>
      <c r="E329" s="320">
        <v>0</v>
      </c>
      <c r="F329" s="298">
        <v>7</v>
      </c>
      <c r="G329" s="320">
        <v>7</v>
      </c>
      <c r="H329" s="289">
        <f t="shared" si="78"/>
        <v>0</v>
      </c>
      <c r="I329" s="291">
        <f t="shared" si="79"/>
        <v>0</v>
      </c>
      <c r="J329" s="294"/>
      <c r="K329" s="294"/>
      <c r="L329" s="294"/>
      <c r="M329" s="294"/>
      <c r="N329" s="294"/>
      <c r="O329" s="294"/>
      <c r="P329" s="294"/>
      <c r="Q329" s="295"/>
    </row>
    <row r="330" spans="1:17" ht="12.75">
      <c r="A330" s="461"/>
      <c r="B330" s="462" t="s">
        <v>247</v>
      </c>
      <c r="C330" s="320"/>
      <c r="D330" s="320">
        <v>0</v>
      </c>
      <c r="E330" s="320">
        <v>0</v>
      </c>
      <c r="F330" s="298">
        <v>7</v>
      </c>
      <c r="G330" s="320">
        <v>7</v>
      </c>
      <c r="H330" s="289">
        <f t="shared" si="78"/>
        <v>0</v>
      </c>
      <c r="I330" s="291">
        <f t="shared" si="79"/>
        <v>0</v>
      </c>
      <c r="J330" s="294"/>
      <c r="K330" s="294"/>
      <c r="L330" s="294"/>
      <c r="M330" s="294"/>
      <c r="N330" s="294"/>
      <c r="O330" s="294"/>
      <c r="P330" s="294"/>
      <c r="Q330" s="295"/>
    </row>
    <row r="331" spans="1:17" ht="12.75">
      <c r="A331" s="461"/>
      <c r="B331" s="462" t="s">
        <v>242</v>
      </c>
      <c r="C331" s="320"/>
      <c r="D331" s="320">
        <v>0</v>
      </c>
      <c r="E331" s="320">
        <v>0</v>
      </c>
      <c r="F331" s="298">
        <v>7</v>
      </c>
      <c r="G331" s="320">
        <v>7</v>
      </c>
      <c r="H331" s="289">
        <f t="shared" si="78"/>
        <v>0</v>
      </c>
      <c r="I331" s="291">
        <f t="shared" si="79"/>
        <v>0</v>
      </c>
      <c r="J331" s="294"/>
      <c r="K331" s="294"/>
      <c r="L331" s="294"/>
      <c r="M331" s="294"/>
      <c r="N331" s="294"/>
      <c r="O331" s="294"/>
      <c r="P331" s="294"/>
      <c r="Q331" s="295"/>
    </row>
    <row r="332" spans="1:17" ht="12.75">
      <c r="A332" s="461" t="s">
        <v>196</v>
      </c>
      <c r="B332" s="468" t="s">
        <v>165</v>
      </c>
      <c r="C332" s="320">
        <v>0</v>
      </c>
      <c r="D332" s="320">
        <v>0</v>
      </c>
      <c r="E332" s="320">
        <v>0</v>
      </c>
      <c r="F332" s="298">
        <f>I332+J332+K332</f>
        <v>0</v>
      </c>
      <c r="G332" s="320">
        <v>0</v>
      </c>
      <c r="H332" s="289">
        <f t="shared" si="78"/>
        <v>0</v>
      </c>
      <c r="I332" s="291">
        <f t="shared" si="79"/>
        <v>0</v>
      </c>
      <c r="J332" s="294"/>
      <c r="K332" s="294"/>
      <c r="L332" s="294"/>
      <c r="M332" s="294"/>
      <c r="N332" s="294"/>
      <c r="O332" s="294"/>
      <c r="P332" s="294"/>
      <c r="Q332" s="295"/>
    </row>
    <row r="333" spans="1:17" ht="12.75">
      <c r="A333" s="448">
        <v>2</v>
      </c>
      <c r="B333" s="449" t="s">
        <v>166</v>
      </c>
      <c r="C333" s="320">
        <f t="shared" ref="C333:I333" si="80">C334+C346</f>
        <v>33</v>
      </c>
      <c r="D333" s="320">
        <f t="shared" si="80"/>
        <v>8.4</v>
      </c>
      <c r="E333" s="320">
        <f t="shared" si="80"/>
        <v>31</v>
      </c>
      <c r="F333" s="320">
        <f t="shared" si="80"/>
        <v>1158.3</v>
      </c>
      <c r="G333" s="320">
        <f t="shared" si="80"/>
        <v>200</v>
      </c>
      <c r="H333" s="286">
        <f t="shared" si="80"/>
        <v>1500</v>
      </c>
      <c r="I333" s="286">
        <f t="shared" si="80"/>
        <v>1158.3</v>
      </c>
      <c r="J333" s="294"/>
      <c r="K333" s="294"/>
      <c r="L333" s="294"/>
      <c r="M333" s="294"/>
      <c r="N333" s="294"/>
      <c r="O333" s="294"/>
      <c r="P333" s="294"/>
      <c r="Q333" s="295"/>
    </row>
    <row r="334" spans="1:17" ht="12.75">
      <c r="A334" s="473" t="s">
        <v>113</v>
      </c>
      <c r="B334" s="470" t="s">
        <v>197</v>
      </c>
      <c r="C334" s="320">
        <f t="shared" ref="C334:E334" si="81">SUM(C335:C345)</f>
        <v>18</v>
      </c>
      <c r="D334" s="320">
        <f t="shared" si="81"/>
        <v>8.4</v>
      </c>
      <c r="E334" s="320">
        <f t="shared" si="81"/>
        <v>16</v>
      </c>
      <c r="F334" s="298">
        <f t="shared" ref="F334:I334" si="82">SUM(F335:F347)</f>
        <v>1158.3</v>
      </c>
      <c r="G334" s="298">
        <f t="shared" si="82"/>
        <v>200</v>
      </c>
      <c r="H334" s="289">
        <f t="shared" si="82"/>
        <v>1500</v>
      </c>
      <c r="I334" s="289">
        <f t="shared" si="82"/>
        <v>1158.3</v>
      </c>
      <c r="J334" s="294"/>
      <c r="K334" s="294"/>
      <c r="L334" s="294"/>
      <c r="M334" s="294"/>
      <c r="N334" s="294"/>
      <c r="O334" s="294"/>
      <c r="P334" s="294"/>
      <c r="Q334" s="295"/>
    </row>
    <row r="335" spans="1:17" ht="12.75">
      <c r="A335" s="461" t="s">
        <v>115</v>
      </c>
      <c r="B335" s="483" t="s">
        <v>251</v>
      </c>
      <c r="C335" s="320"/>
      <c r="D335" s="320"/>
      <c r="E335" s="320"/>
      <c r="F335" s="298">
        <f t="shared" ref="F335:F345" si="83">I335+J335+K335</f>
        <v>0</v>
      </c>
      <c r="G335" s="320"/>
      <c r="H335" s="289">
        <f t="shared" ref="H335:H345" si="84">C335*E335*G335</f>
        <v>0</v>
      </c>
      <c r="I335" s="291">
        <f t="shared" ref="I335:I345" si="85">C335*D335*E335*16.5</f>
        <v>0</v>
      </c>
      <c r="J335" s="294"/>
      <c r="K335" s="294"/>
      <c r="L335" s="294"/>
      <c r="M335" s="294"/>
      <c r="N335" s="294"/>
      <c r="O335" s="294"/>
      <c r="P335" s="294"/>
      <c r="Q335" s="295"/>
    </row>
    <row r="336" spans="1:17" ht="12.75">
      <c r="A336" s="461"/>
      <c r="B336" s="462" t="s">
        <v>246</v>
      </c>
      <c r="C336" s="320">
        <v>3</v>
      </c>
      <c r="D336" s="320">
        <v>1.5</v>
      </c>
      <c r="E336" s="320">
        <v>4</v>
      </c>
      <c r="F336" s="298">
        <f t="shared" si="83"/>
        <v>297</v>
      </c>
      <c r="G336" s="320">
        <v>30</v>
      </c>
      <c r="H336" s="289">
        <f t="shared" si="84"/>
        <v>360</v>
      </c>
      <c r="I336" s="291">
        <f t="shared" si="85"/>
        <v>297</v>
      </c>
      <c r="J336" s="294"/>
      <c r="K336" s="294"/>
      <c r="L336" s="294"/>
      <c r="M336" s="294"/>
      <c r="N336" s="294"/>
      <c r="O336" s="294"/>
      <c r="P336" s="294"/>
      <c r="Q336" s="295"/>
    </row>
    <row r="337" spans="1:17" ht="12.75">
      <c r="A337" s="461" t="s">
        <v>118</v>
      </c>
      <c r="B337" s="483" t="s">
        <v>252</v>
      </c>
      <c r="C337" s="320"/>
      <c r="D337" s="320"/>
      <c r="E337" s="320"/>
      <c r="F337" s="298">
        <f t="shared" si="83"/>
        <v>0</v>
      </c>
      <c r="G337" s="320"/>
      <c r="H337" s="289">
        <f t="shared" si="84"/>
        <v>0</v>
      </c>
      <c r="I337" s="291">
        <f t="shared" si="85"/>
        <v>0</v>
      </c>
      <c r="J337" s="294"/>
      <c r="K337" s="294"/>
      <c r="L337" s="294"/>
      <c r="M337" s="294"/>
      <c r="N337" s="294"/>
      <c r="O337" s="294"/>
      <c r="P337" s="294"/>
      <c r="Q337" s="295"/>
    </row>
    <row r="338" spans="1:17" ht="12.75">
      <c r="A338" s="461"/>
      <c r="B338" s="462" t="s">
        <v>246</v>
      </c>
      <c r="C338" s="320">
        <v>3</v>
      </c>
      <c r="D338" s="320">
        <v>1.5</v>
      </c>
      <c r="E338" s="320">
        <v>2</v>
      </c>
      <c r="F338" s="298">
        <f t="shared" si="83"/>
        <v>148.5</v>
      </c>
      <c r="G338" s="320">
        <v>30</v>
      </c>
      <c r="H338" s="289">
        <f t="shared" si="84"/>
        <v>180</v>
      </c>
      <c r="I338" s="291">
        <f t="shared" si="85"/>
        <v>148.5</v>
      </c>
      <c r="J338" s="294"/>
      <c r="K338" s="294"/>
      <c r="L338" s="294"/>
      <c r="M338" s="294"/>
      <c r="N338" s="294"/>
      <c r="O338" s="294"/>
      <c r="P338" s="294"/>
      <c r="Q338" s="295"/>
    </row>
    <row r="339" spans="1:17" ht="12.75">
      <c r="A339" s="461" t="s">
        <v>122</v>
      </c>
      <c r="B339" s="483" t="s">
        <v>253</v>
      </c>
      <c r="C339" s="320"/>
      <c r="D339" s="320"/>
      <c r="E339" s="320"/>
      <c r="F339" s="298">
        <f t="shared" si="83"/>
        <v>0</v>
      </c>
      <c r="G339" s="320"/>
      <c r="H339" s="289">
        <f t="shared" si="84"/>
        <v>0</v>
      </c>
      <c r="I339" s="291">
        <f t="shared" si="85"/>
        <v>0</v>
      </c>
      <c r="J339" s="294"/>
      <c r="K339" s="294"/>
      <c r="L339" s="294"/>
      <c r="M339" s="294"/>
      <c r="N339" s="294"/>
      <c r="O339" s="294"/>
      <c r="P339" s="294"/>
      <c r="Q339" s="295"/>
    </row>
    <row r="340" spans="1:17" ht="12.75">
      <c r="A340" s="461"/>
      <c r="B340" s="462" t="s">
        <v>247</v>
      </c>
      <c r="C340" s="320">
        <v>3</v>
      </c>
      <c r="D340" s="320">
        <v>1.2</v>
      </c>
      <c r="E340" s="320">
        <v>1</v>
      </c>
      <c r="F340" s="298">
        <f t="shared" si="83"/>
        <v>59.399999999999991</v>
      </c>
      <c r="G340" s="320">
        <v>40</v>
      </c>
      <c r="H340" s="289">
        <f t="shared" si="84"/>
        <v>120</v>
      </c>
      <c r="I340" s="291">
        <f t="shared" si="85"/>
        <v>59.399999999999991</v>
      </c>
      <c r="J340" s="294"/>
      <c r="K340" s="294"/>
      <c r="L340" s="294"/>
      <c r="M340" s="294"/>
      <c r="N340" s="294"/>
      <c r="O340" s="294"/>
      <c r="P340" s="294"/>
      <c r="Q340" s="295"/>
    </row>
    <row r="341" spans="1:17" ht="12.75">
      <c r="A341" s="461"/>
      <c r="B341" s="462" t="s">
        <v>242</v>
      </c>
      <c r="C341" s="320">
        <v>3</v>
      </c>
      <c r="D341" s="320">
        <v>1.2</v>
      </c>
      <c r="E341" s="320">
        <v>1</v>
      </c>
      <c r="F341" s="298">
        <f t="shared" si="83"/>
        <v>59.399999999999991</v>
      </c>
      <c r="G341" s="320">
        <v>40</v>
      </c>
      <c r="H341" s="289">
        <f t="shared" si="84"/>
        <v>120</v>
      </c>
      <c r="I341" s="291">
        <f t="shared" si="85"/>
        <v>59.399999999999991</v>
      </c>
      <c r="J341" s="294"/>
      <c r="K341" s="294"/>
      <c r="L341" s="294"/>
      <c r="M341" s="294"/>
      <c r="N341" s="294"/>
      <c r="O341" s="294"/>
      <c r="P341" s="294"/>
      <c r="Q341" s="295"/>
    </row>
    <row r="342" spans="1:17" ht="12.75">
      <c r="A342" s="461" t="s">
        <v>125</v>
      </c>
      <c r="B342" s="483" t="s">
        <v>254</v>
      </c>
      <c r="C342" s="320"/>
      <c r="D342" s="320"/>
      <c r="E342" s="320"/>
      <c r="F342" s="298">
        <f t="shared" si="83"/>
        <v>0</v>
      </c>
      <c r="G342" s="320"/>
      <c r="H342" s="289">
        <f t="shared" si="84"/>
        <v>0</v>
      </c>
      <c r="I342" s="291">
        <f t="shared" si="85"/>
        <v>0</v>
      </c>
      <c r="J342" s="294"/>
      <c r="K342" s="294"/>
      <c r="L342" s="294"/>
      <c r="M342" s="294"/>
      <c r="N342" s="294"/>
      <c r="O342" s="294"/>
      <c r="P342" s="294"/>
      <c r="Q342" s="295"/>
    </row>
    <row r="343" spans="1:17" ht="12.75">
      <c r="A343" s="473"/>
      <c r="B343" s="468" t="s">
        <v>138</v>
      </c>
      <c r="C343" s="320">
        <v>3</v>
      </c>
      <c r="D343" s="320">
        <v>1.5</v>
      </c>
      <c r="E343" s="320">
        <v>4</v>
      </c>
      <c r="F343" s="298">
        <f t="shared" si="83"/>
        <v>297</v>
      </c>
      <c r="G343" s="320">
        <v>30</v>
      </c>
      <c r="H343" s="289">
        <f t="shared" si="84"/>
        <v>360</v>
      </c>
      <c r="I343" s="291">
        <f t="shared" si="85"/>
        <v>297</v>
      </c>
      <c r="J343" s="294"/>
      <c r="K343" s="294"/>
      <c r="L343" s="294"/>
      <c r="M343" s="294"/>
      <c r="N343" s="294"/>
      <c r="O343" s="294"/>
      <c r="P343" s="294"/>
      <c r="Q343" s="295"/>
    </row>
    <row r="344" spans="1:17" ht="12.75">
      <c r="A344" s="473" t="s">
        <v>129</v>
      </c>
      <c r="B344" s="483" t="s">
        <v>248</v>
      </c>
      <c r="C344" s="320"/>
      <c r="D344" s="320"/>
      <c r="E344" s="320"/>
      <c r="F344" s="298">
        <f t="shared" si="83"/>
        <v>0</v>
      </c>
      <c r="G344" s="320"/>
      <c r="H344" s="289">
        <f t="shared" si="84"/>
        <v>0</v>
      </c>
      <c r="I344" s="291">
        <f t="shared" si="85"/>
        <v>0</v>
      </c>
      <c r="J344" s="294"/>
      <c r="K344" s="294"/>
      <c r="L344" s="294"/>
      <c r="M344" s="294"/>
      <c r="N344" s="294"/>
      <c r="O344" s="294"/>
      <c r="P344" s="294"/>
      <c r="Q344" s="295"/>
    </row>
    <row r="345" spans="1:17" ht="12.75">
      <c r="A345" s="473"/>
      <c r="B345" s="468" t="s">
        <v>154</v>
      </c>
      <c r="C345" s="320">
        <v>3</v>
      </c>
      <c r="D345" s="320">
        <v>1.5</v>
      </c>
      <c r="E345" s="320">
        <v>4</v>
      </c>
      <c r="F345" s="298">
        <f t="shared" si="83"/>
        <v>297</v>
      </c>
      <c r="G345" s="320">
        <v>30</v>
      </c>
      <c r="H345" s="289">
        <f t="shared" si="84"/>
        <v>360</v>
      </c>
      <c r="I345" s="291">
        <f t="shared" si="85"/>
        <v>297</v>
      </c>
      <c r="J345" s="294"/>
      <c r="K345" s="294"/>
      <c r="L345" s="294"/>
      <c r="M345" s="294"/>
      <c r="N345" s="294"/>
      <c r="O345" s="294"/>
      <c r="P345" s="294"/>
      <c r="Q345" s="295"/>
    </row>
    <row r="346" spans="1:17" ht="12.75">
      <c r="A346" s="473" t="s">
        <v>155</v>
      </c>
      <c r="B346" s="470" t="s">
        <v>199</v>
      </c>
      <c r="C346" s="320">
        <f t="shared" ref="C346:F346" si="86">SUM(C347)</f>
        <v>15</v>
      </c>
      <c r="D346" s="320">
        <f t="shared" si="86"/>
        <v>0</v>
      </c>
      <c r="E346" s="320">
        <f t="shared" si="86"/>
        <v>15</v>
      </c>
      <c r="F346" s="298">
        <f t="shared" si="86"/>
        <v>0</v>
      </c>
      <c r="G346" s="320">
        <f>SUM(G347)</f>
        <v>0</v>
      </c>
      <c r="H346" s="289">
        <f t="shared" ref="H346:I346" si="87">SUM(H347)</f>
        <v>0</v>
      </c>
      <c r="I346" s="291">
        <f t="shared" si="87"/>
        <v>0</v>
      </c>
      <c r="J346" s="294"/>
      <c r="K346" s="294"/>
      <c r="L346" s="294"/>
      <c r="M346" s="294"/>
      <c r="N346" s="294"/>
      <c r="O346" s="294"/>
      <c r="P346" s="294"/>
      <c r="Q346" s="295"/>
    </row>
    <row r="347" spans="1:17" ht="12.75">
      <c r="A347" s="461"/>
      <c r="B347" s="468" t="s">
        <v>246</v>
      </c>
      <c r="C347" s="320">
        <v>15</v>
      </c>
      <c r="D347" s="320"/>
      <c r="E347" s="320">
        <v>15</v>
      </c>
      <c r="F347" s="298">
        <f t="shared" ref="F347:F360" si="88">I347+J347+K347</f>
        <v>0</v>
      </c>
      <c r="G347" s="320"/>
      <c r="H347" s="289">
        <f t="shared" ref="H347:H360" si="89">C347*E347*G347</f>
        <v>0</v>
      </c>
      <c r="I347" s="291">
        <f>C347*D347*E347*16.5</f>
        <v>0</v>
      </c>
      <c r="J347" s="294"/>
      <c r="K347" s="294"/>
      <c r="L347" s="294"/>
      <c r="M347" s="294"/>
      <c r="N347" s="294"/>
      <c r="O347" s="294"/>
      <c r="P347" s="294"/>
      <c r="Q347" s="295"/>
    </row>
    <row r="348" spans="1:17" ht="12.75">
      <c r="A348" s="448">
        <v>3</v>
      </c>
      <c r="B348" s="449" t="s">
        <v>200</v>
      </c>
      <c r="C348" s="320">
        <v>0</v>
      </c>
      <c r="D348" s="320">
        <v>0</v>
      </c>
      <c r="E348" s="320">
        <v>0</v>
      </c>
      <c r="F348" s="298">
        <f t="shared" si="88"/>
        <v>0</v>
      </c>
      <c r="G348" s="320">
        <v>0</v>
      </c>
      <c r="H348" s="289">
        <f t="shared" si="89"/>
        <v>0</v>
      </c>
      <c r="I348" s="291"/>
      <c r="J348" s="294"/>
      <c r="K348" s="294"/>
      <c r="L348" s="294"/>
      <c r="M348" s="294"/>
      <c r="N348" s="294"/>
      <c r="O348" s="294"/>
      <c r="P348" s="294"/>
      <c r="Q348" s="295"/>
    </row>
    <row r="349" spans="1:17" ht="12.75">
      <c r="A349" s="473" t="s">
        <v>113</v>
      </c>
      <c r="B349" s="470" t="s">
        <v>201</v>
      </c>
      <c r="C349" s="320">
        <v>0</v>
      </c>
      <c r="D349" s="320">
        <v>0</v>
      </c>
      <c r="E349" s="320">
        <v>0</v>
      </c>
      <c r="F349" s="298">
        <f t="shared" si="88"/>
        <v>0</v>
      </c>
      <c r="G349" s="320">
        <v>0</v>
      </c>
      <c r="H349" s="289">
        <f t="shared" si="89"/>
        <v>0</v>
      </c>
      <c r="I349" s="291">
        <v>0</v>
      </c>
      <c r="J349" s="294"/>
      <c r="K349" s="294"/>
      <c r="L349" s="294"/>
      <c r="M349" s="294"/>
      <c r="N349" s="294"/>
      <c r="O349" s="294"/>
      <c r="P349" s="294"/>
      <c r="Q349" s="295"/>
    </row>
    <row r="350" spans="1:17" ht="12.75">
      <c r="A350" s="473" t="s">
        <v>155</v>
      </c>
      <c r="B350" s="470" t="s">
        <v>170</v>
      </c>
      <c r="C350" s="320">
        <v>0</v>
      </c>
      <c r="D350" s="320">
        <v>0</v>
      </c>
      <c r="E350" s="320">
        <v>0</v>
      </c>
      <c r="F350" s="298">
        <f t="shared" si="88"/>
        <v>0</v>
      </c>
      <c r="G350" s="320">
        <v>0</v>
      </c>
      <c r="H350" s="289">
        <f t="shared" si="89"/>
        <v>0</v>
      </c>
      <c r="I350" s="291">
        <v>0</v>
      </c>
      <c r="J350" s="294"/>
      <c r="K350" s="294"/>
      <c r="L350" s="294"/>
      <c r="M350" s="294"/>
      <c r="N350" s="294"/>
      <c r="O350" s="294"/>
      <c r="P350" s="294"/>
      <c r="Q350" s="295"/>
    </row>
    <row r="351" spans="1:17" ht="12.75">
      <c r="A351" s="473" t="s">
        <v>169</v>
      </c>
      <c r="B351" s="470" t="s">
        <v>202</v>
      </c>
      <c r="C351" s="320">
        <v>0</v>
      </c>
      <c r="D351" s="320">
        <v>0</v>
      </c>
      <c r="E351" s="320">
        <v>0</v>
      </c>
      <c r="F351" s="298">
        <f t="shared" si="88"/>
        <v>0</v>
      </c>
      <c r="G351" s="320">
        <v>0</v>
      </c>
      <c r="H351" s="289">
        <f t="shared" si="89"/>
        <v>0</v>
      </c>
      <c r="I351" s="291">
        <v>0</v>
      </c>
      <c r="J351" s="294"/>
      <c r="K351" s="294"/>
      <c r="L351" s="294"/>
      <c r="M351" s="294"/>
      <c r="N351" s="294"/>
      <c r="O351" s="294"/>
      <c r="P351" s="294"/>
      <c r="Q351" s="295"/>
    </row>
    <row r="352" spans="1:17" ht="12.75">
      <c r="A352" s="448" t="s">
        <v>38</v>
      </c>
      <c r="B352" s="449" t="s">
        <v>203</v>
      </c>
      <c r="C352" s="286">
        <v>0</v>
      </c>
      <c r="D352" s="286">
        <v>0</v>
      </c>
      <c r="E352" s="286">
        <v>0</v>
      </c>
      <c r="F352" s="298">
        <f t="shared" si="88"/>
        <v>0</v>
      </c>
      <c r="G352" s="286">
        <v>0</v>
      </c>
      <c r="H352" s="289">
        <f t="shared" si="89"/>
        <v>0</v>
      </c>
      <c r="I352" s="291">
        <v>0</v>
      </c>
      <c r="J352" s="294"/>
      <c r="K352" s="294"/>
      <c r="L352" s="294"/>
      <c r="M352" s="294"/>
      <c r="N352" s="294"/>
      <c r="O352" s="294"/>
      <c r="P352" s="294"/>
      <c r="Q352" s="295"/>
    </row>
    <row r="353" spans="1:17" ht="12.75">
      <c r="A353" s="448">
        <v>1</v>
      </c>
      <c r="B353" s="449" t="s">
        <v>171</v>
      </c>
      <c r="C353" s="320">
        <v>0</v>
      </c>
      <c r="D353" s="320">
        <v>0</v>
      </c>
      <c r="E353" s="320">
        <v>0</v>
      </c>
      <c r="F353" s="298">
        <f t="shared" si="88"/>
        <v>0</v>
      </c>
      <c r="G353" s="320">
        <v>0</v>
      </c>
      <c r="H353" s="289">
        <f t="shared" si="89"/>
        <v>0</v>
      </c>
      <c r="I353" s="291">
        <v>0</v>
      </c>
      <c r="J353" s="294"/>
      <c r="K353" s="294"/>
      <c r="L353" s="294"/>
      <c r="M353" s="294"/>
      <c r="N353" s="294"/>
      <c r="O353" s="294"/>
      <c r="P353" s="294"/>
      <c r="Q353" s="295"/>
    </row>
    <row r="354" spans="1:17" ht="12.75">
      <c r="A354" s="448">
        <v>2</v>
      </c>
      <c r="B354" s="449" t="s">
        <v>72</v>
      </c>
      <c r="C354" s="320">
        <v>0</v>
      </c>
      <c r="D354" s="320">
        <v>0</v>
      </c>
      <c r="E354" s="320">
        <v>0</v>
      </c>
      <c r="F354" s="298">
        <f t="shared" si="88"/>
        <v>0</v>
      </c>
      <c r="G354" s="286">
        <v>0</v>
      </c>
      <c r="H354" s="289">
        <f t="shared" si="89"/>
        <v>0</v>
      </c>
      <c r="I354" s="291">
        <v>0</v>
      </c>
      <c r="J354" s="294"/>
      <c r="K354" s="294"/>
      <c r="L354" s="294"/>
      <c r="M354" s="294"/>
      <c r="N354" s="294"/>
      <c r="O354" s="294"/>
      <c r="P354" s="294"/>
      <c r="Q354" s="295"/>
    </row>
    <row r="355" spans="1:17" ht="12.75">
      <c r="A355" s="474" t="s">
        <v>46</v>
      </c>
      <c r="B355" s="472" t="s">
        <v>176</v>
      </c>
      <c r="C355" s="286">
        <f t="shared" ref="C355:E355" si="90">SUM(C356:C360)</f>
        <v>0</v>
      </c>
      <c r="D355" s="286">
        <f t="shared" si="90"/>
        <v>0</v>
      </c>
      <c r="E355" s="286">
        <f t="shared" si="90"/>
        <v>0</v>
      </c>
      <c r="F355" s="298">
        <f t="shared" si="88"/>
        <v>0</v>
      </c>
      <c r="G355" s="320">
        <v>0</v>
      </c>
      <c r="H355" s="289">
        <f t="shared" si="89"/>
        <v>0</v>
      </c>
      <c r="I355" s="291">
        <f>SUM(I356:I360)</f>
        <v>0</v>
      </c>
      <c r="J355" s="294"/>
      <c r="K355" s="294"/>
      <c r="L355" s="294"/>
      <c r="M355" s="294"/>
      <c r="N355" s="294"/>
      <c r="O355" s="294"/>
      <c r="P355" s="294"/>
      <c r="Q355" s="295"/>
    </row>
    <row r="356" spans="1:17" ht="12.75">
      <c r="A356" s="461"/>
      <c r="B356" s="462" t="s">
        <v>246</v>
      </c>
      <c r="C356" s="296"/>
      <c r="D356" s="296"/>
      <c r="E356" s="296"/>
      <c r="F356" s="298">
        <f t="shared" si="88"/>
        <v>0</v>
      </c>
      <c r="G356" s="320">
        <v>0</v>
      </c>
      <c r="H356" s="289">
        <f t="shared" si="89"/>
        <v>0</v>
      </c>
      <c r="I356" s="291">
        <f t="shared" ref="I356:I360" si="91">C356*D356*E356*16.5</f>
        <v>0</v>
      </c>
      <c r="J356" s="294"/>
      <c r="K356" s="294"/>
      <c r="L356" s="294"/>
      <c r="M356" s="294"/>
      <c r="N356" s="294"/>
      <c r="O356" s="294"/>
      <c r="P356" s="294"/>
      <c r="Q356" s="295"/>
    </row>
    <row r="357" spans="1:17" ht="12.75">
      <c r="A357" s="461"/>
      <c r="B357" s="462" t="s">
        <v>247</v>
      </c>
      <c r="C357" s="296"/>
      <c r="D357" s="296"/>
      <c r="E357" s="296"/>
      <c r="F357" s="298">
        <f t="shared" si="88"/>
        <v>0</v>
      </c>
      <c r="G357" s="320">
        <v>0</v>
      </c>
      <c r="H357" s="289">
        <f t="shared" si="89"/>
        <v>0</v>
      </c>
      <c r="I357" s="291">
        <f t="shared" si="91"/>
        <v>0</v>
      </c>
      <c r="J357" s="294"/>
      <c r="K357" s="294"/>
      <c r="L357" s="294"/>
      <c r="M357" s="294"/>
      <c r="N357" s="294"/>
      <c r="O357" s="294"/>
      <c r="P357" s="294"/>
      <c r="Q357" s="295"/>
    </row>
    <row r="358" spans="1:17" ht="12.75">
      <c r="A358" s="461"/>
      <c r="B358" s="462" t="s">
        <v>242</v>
      </c>
      <c r="C358" s="296"/>
      <c r="D358" s="296"/>
      <c r="E358" s="296"/>
      <c r="F358" s="298">
        <f t="shared" si="88"/>
        <v>0</v>
      </c>
      <c r="G358" s="320">
        <v>0</v>
      </c>
      <c r="H358" s="289">
        <f t="shared" si="89"/>
        <v>0</v>
      </c>
      <c r="I358" s="291">
        <f t="shared" si="91"/>
        <v>0</v>
      </c>
      <c r="J358" s="294"/>
      <c r="K358" s="294"/>
      <c r="L358" s="294"/>
      <c r="M358" s="294"/>
      <c r="N358" s="294"/>
      <c r="O358" s="294"/>
      <c r="P358" s="294"/>
      <c r="Q358" s="295"/>
    </row>
    <row r="359" spans="1:17" ht="12.75">
      <c r="A359" s="461"/>
      <c r="B359" s="462" t="s">
        <v>255</v>
      </c>
      <c r="C359" s="296"/>
      <c r="D359" s="296"/>
      <c r="E359" s="296"/>
      <c r="F359" s="298">
        <f t="shared" si="88"/>
        <v>0</v>
      </c>
      <c r="G359" s="320">
        <v>0</v>
      </c>
      <c r="H359" s="289">
        <f t="shared" si="89"/>
        <v>0</v>
      </c>
      <c r="I359" s="291">
        <f t="shared" si="91"/>
        <v>0</v>
      </c>
      <c r="J359" s="294"/>
      <c r="K359" s="294"/>
      <c r="L359" s="294"/>
      <c r="M359" s="294"/>
      <c r="N359" s="294"/>
      <c r="O359" s="294"/>
      <c r="P359" s="294"/>
      <c r="Q359" s="295"/>
    </row>
    <row r="360" spans="1:17" ht="12.75">
      <c r="A360" s="473"/>
      <c r="B360" s="462" t="s">
        <v>256</v>
      </c>
      <c r="C360" s="296"/>
      <c r="D360" s="296"/>
      <c r="E360" s="296"/>
      <c r="F360" s="298">
        <f t="shared" si="88"/>
        <v>0</v>
      </c>
      <c r="G360" s="320">
        <v>0</v>
      </c>
      <c r="H360" s="289">
        <f t="shared" si="89"/>
        <v>0</v>
      </c>
      <c r="I360" s="291">
        <f t="shared" si="91"/>
        <v>0</v>
      </c>
      <c r="J360" s="294"/>
      <c r="K360" s="294"/>
      <c r="L360" s="294"/>
      <c r="M360" s="294"/>
      <c r="N360" s="294"/>
      <c r="O360" s="294"/>
      <c r="P360" s="294"/>
      <c r="Q360" s="295"/>
    </row>
    <row r="361" spans="1:17" ht="12.75">
      <c r="A361" s="448" t="s">
        <v>257</v>
      </c>
      <c r="B361" s="449" t="s">
        <v>258</v>
      </c>
      <c r="C361" s="286">
        <f t="shared" ref="C361:I361" si="92">C362+C453+C482+C493</f>
        <v>303</v>
      </c>
      <c r="D361" s="286">
        <f t="shared" si="92"/>
        <v>83</v>
      </c>
      <c r="E361" s="286">
        <f t="shared" si="92"/>
        <v>171</v>
      </c>
      <c r="F361" s="286">
        <f t="shared" si="92"/>
        <v>14573.5</v>
      </c>
      <c r="G361" s="286">
        <f t="shared" si="92"/>
        <v>2320</v>
      </c>
      <c r="H361" s="286">
        <f t="shared" si="92"/>
        <v>21870</v>
      </c>
      <c r="I361" s="286">
        <f t="shared" si="92"/>
        <v>14573.5</v>
      </c>
      <c r="J361" s="294"/>
      <c r="K361" s="294"/>
      <c r="L361" s="307">
        <f>Bieu3!E56</f>
        <v>2700</v>
      </c>
      <c r="M361" s="307">
        <f>Bieu3!M56</f>
        <v>2470.5</v>
      </c>
      <c r="N361" s="307">
        <f>I361-M361</f>
        <v>12103</v>
      </c>
      <c r="O361" s="307">
        <f>Bieu3!N56</f>
        <v>1738.5</v>
      </c>
      <c r="P361" s="307">
        <f>Bieu3!O56</f>
        <v>1020</v>
      </c>
      <c r="Q361" s="295"/>
    </row>
    <row r="362" spans="1:17" ht="12.75">
      <c r="A362" s="448" t="s">
        <v>25</v>
      </c>
      <c r="B362" s="449" t="s">
        <v>112</v>
      </c>
      <c r="C362" s="286">
        <f t="shared" ref="C362:I362" si="93">C363+C431+C449</f>
        <v>207</v>
      </c>
      <c r="D362" s="286">
        <f t="shared" si="93"/>
        <v>55</v>
      </c>
      <c r="E362" s="286">
        <f t="shared" si="93"/>
        <v>121</v>
      </c>
      <c r="F362" s="286">
        <f t="shared" si="93"/>
        <v>8435.5</v>
      </c>
      <c r="G362" s="286">
        <f t="shared" si="93"/>
        <v>1630</v>
      </c>
      <c r="H362" s="286">
        <f t="shared" si="93"/>
        <v>14850</v>
      </c>
      <c r="I362" s="286">
        <f t="shared" si="93"/>
        <v>8435.5</v>
      </c>
      <c r="J362" s="294"/>
      <c r="K362" s="294"/>
      <c r="L362" s="294"/>
      <c r="M362" s="294"/>
      <c r="N362" s="294"/>
      <c r="O362" s="294"/>
      <c r="P362" s="294"/>
      <c r="Q362" s="295"/>
    </row>
    <row r="363" spans="1:17" ht="12.75">
      <c r="A363" s="448">
        <v>1</v>
      </c>
      <c r="B363" s="449" t="s">
        <v>26</v>
      </c>
      <c r="C363" s="286">
        <f t="shared" ref="C363:I363" si="94">C364+C415</f>
        <v>171</v>
      </c>
      <c r="D363" s="286">
        <f t="shared" si="94"/>
        <v>40</v>
      </c>
      <c r="E363" s="286">
        <f t="shared" si="94"/>
        <v>107</v>
      </c>
      <c r="F363" s="286">
        <f t="shared" si="94"/>
        <v>7544.5</v>
      </c>
      <c r="G363" s="286">
        <f t="shared" si="94"/>
        <v>1270</v>
      </c>
      <c r="H363" s="286">
        <f t="shared" si="94"/>
        <v>13590</v>
      </c>
      <c r="I363" s="286">
        <f t="shared" si="94"/>
        <v>7544.5</v>
      </c>
      <c r="J363" s="294"/>
      <c r="K363" s="294"/>
      <c r="L363" s="294"/>
      <c r="M363" s="294"/>
      <c r="N363" s="294"/>
      <c r="O363" s="294"/>
      <c r="P363" s="294"/>
      <c r="Q363" s="295"/>
    </row>
    <row r="364" spans="1:17" ht="12.75">
      <c r="A364" s="473" t="s">
        <v>113</v>
      </c>
      <c r="B364" s="470" t="s">
        <v>114</v>
      </c>
      <c r="C364" s="286">
        <f t="shared" ref="C364:I364" si="95">SUM(C365:C414)</f>
        <v>171</v>
      </c>
      <c r="D364" s="286">
        <f t="shared" si="95"/>
        <v>40</v>
      </c>
      <c r="E364" s="286">
        <f t="shared" si="95"/>
        <v>107</v>
      </c>
      <c r="F364" s="286">
        <f t="shared" si="95"/>
        <v>7474.5</v>
      </c>
      <c r="G364" s="286">
        <f t="shared" si="95"/>
        <v>1200</v>
      </c>
      <c r="H364" s="286">
        <f t="shared" si="95"/>
        <v>13590</v>
      </c>
      <c r="I364" s="286">
        <f t="shared" si="95"/>
        <v>7474.5</v>
      </c>
      <c r="J364" s="294"/>
      <c r="K364" s="294"/>
      <c r="L364" s="294"/>
      <c r="M364" s="294"/>
      <c r="N364" s="294"/>
      <c r="O364" s="294"/>
      <c r="P364" s="294"/>
      <c r="Q364" s="295"/>
    </row>
    <row r="365" spans="1:17" ht="13.5">
      <c r="A365" s="484" t="s">
        <v>115</v>
      </c>
      <c r="B365" s="471" t="s">
        <v>259</v>
      </c>
      <c r="C365" s="286"/>
      <c r="D365" s="286"/>
      <c r="E365" s="286"/>
      <c r="F365" s="298">
        <f t="shared" ref="F365:F414" si="96">I365+J365+K365</f>
        <v>0</v>
      </c>
      <c r="G365" s="320"/>
      <c r="H365" s="289">
        <f t="shared" ref="H365:H414" si="97">C365*E365*G365</f>
        <v>0</v>
      </c>
      <c r="I365" s="291">
        <f t="shared" ref="I365:I414" si="98">C365*D365*E365*16.5</f>
        <v>0</v>
      </c>
      <c r="J365" s="294"/>
      <c r="K365" s="294"/>
      <c r="L365" s="294"/>
      <c r="M365" s="294"/>
      <c r="N365" s="294"/>
      <c r="O365" s="294"/>
      <c r="P365" s="294"/>
      <c r="Q365" s="295"/>
    </row>
    <row r="366" spans="1:17" ht="12.75">
      <c r="A366" s="484"/>
      <c r="B366" s="462" t="s">
        <v>260</v>
      </c>
      <c r="C366" s="320">
        <v>5</v>
      </c>
      <c r="D366" s="320">
        <v>1</v>
      </c>
      <c r="E366" s="320">
        <v>2</v>
      </c>
      <c r="F366" s="298">
        <f t="shared" si="96"/>
        <v>165</v>
      </c>
      <c r="G366" s="320">
        <v>30</v>
      </c>
      <c r="H366" s="289">
        <f t="shared" si="97"/>
        <v>300</v>
      </c>
      <c r="I366" s="291">
        <f t="shared" si="98"/>
        <v>165</v>
      </c>
      <c r="J366" s="294"/>
      <c r="K366" s="294"/>
      <c r="L366" s="294"/>
      <c r="M366" s="294"/>
      <c r="N366" s="294"/>
      <c r="O366" s="294"/>
      <c r="P366" s="294"/>
      <c r="Q366" s="295"/>
    </row>
    <row r="367" spans="1:17" ht="12.75">
      <c r="A367" s="484"/>
      <c r="B367" s="462" t="s">
        <v>219</v>
      </c>
      <c r="C367" s="320">
        <v>5</v>
      </c>
      <c r="D367" s="320">
        <v>1</v>
      </c>
      <c r="E367" s="320">
        <v>3</v>
      </c>
      <c r="F367" s="298">
        <f t="shared" si="96"/>
        <v>247.5</v>
      </c>
      <c r="G367" s="320">
        <v>30</v>
      </c>
      <c r="H367" s="289">
        <f t="shared" si="97"/>
        <v>450</v>
      </c>
      <c r="I367" s="291">
        <f t="shared" si="98"/>
        <v>247.5</v>
      </c>
      <c r="J367" s="294"/>
      <c r="K367" s="294"/>
      <c r="L367" s="294"/>
      <c r="M367" s="294"/>
      <c r="N367" s="294"/>
      <c r="O367" s="294"/>
      <c r="P367" s="294"/>
      <c r="Q367" s="295"/>
    </row>
    <row r="368" spans="1:17" ht="12.75">
      <c r="A368" s="484"/>
      <c r="B368" s="462" t="s">
        <v>139</v>
      </c>
      <c r="C368" s="320">
        <v>5</v>
      </c>
      <c r="D368" s="320">
        <v>1</v>
      </c>
      <c r="E368" s="320">
        <v>2</v>
      </c>
      <c r="F368" s="298">
        <f t="shared" si="96"/>
        <v>165</v>
      </c>
      <c r="G368" s="320">
        <v>30</v>
      </c>
      <c r="H368" s="289">
        <f t="shared" si="97"/>
        <v>300</v>
      </c>
      <c r="I368" s="291">
        <f t="shared" si="98"/>
        <v>165</v>
      </c>
      <c r="J368" s="294"/>
      <c r="K368" s="294"/>
      <c r="L368" s="294"/>
      <c r="M368" s="294"/>
      <c r="N368" s="294"/>
      <c r="O368" s="294"/>
      <c r="P368" s="294"/>
      <c r="Q368" s="295"/>
    </row>
    <row r="369" spans="1:17" ht="12.75">
      <c r="A369" s="484"/>
      <c r="B369" s="462" t="s">
        <v>244</v>
      </c>
      <c r="C369" s="320">
        <v>5</v>
      </c>
      <c r="D369" s="320">
        <v>1</v>
      </c>
      <c r="E369" s="320">
        <v>2</v>
      </c>
      <c r="F369" s="298">
        <f t="shared" si="96"/>
        <v>165</v>
      </c>
      <c r="G369" s="320">
        <v>30</v>
      </c>
      <c r="H369" s="289">
        <f t="shared" si="97"/>
        <v>300</v>
      </c>
      <c r="I369" s="291">
        <f t="shared" si="98"/>
        <v>165</v>
      </c>
      <c r="J369" s="294"/>
      <c r="K369" s="294"/>
      <c r="L369" s="294"/>
      <c r="M369" s="294"/>
      <c r="N369" s="294"/>
      <c r="O369" s="294"/>
      <c r="P369" s="294"/>
      <c r="Q369" s="295"/>
    </row>
    <row r="370" spans="1:17" ht="12.75">
      <c r="A370" s="484"/>
      <c r="B370" s="462" t="s">
        <v>261</v>
      </c>
      <c r="C370" s="320">
        <v>5</v>
      </c>
      <c r="D370" s="320">
        <v>1</v>
      </c>
      <c r="E370" s="320">
        <v>2</v>
      </c>
      <c r="F370" s="298">
        <f t="shared" si="96"/>
        <v>165</v>
      </c>
      <c r="G370" s="320">
        <v>30</v>
      </c>
      <c r="H370" s="289">
        <f t="shared" si="97"/>
        <v>300</v>
      </c>
      <c r="I370" s="291">
        <f t="shared" si="98"/>
        <v>165</v>
      </c>
      <c r="J370" s="294"/>
      <c r="K370" s="294"/>
      <c r="L370" s="294"/>
      <c r="M370" s="294"/>
      <c r="N370" s="294"/>
      <c r="O370" s="294"/>
      <c r="P370" s="294"/>
      <c r="Q370" s="295"/>
    </row>
    <row r="371" spans="1:17" ht="12.75">
      <c r="A371" s="484"/>
      <c r="B371" s="462" t="s">
        <v>262</v>
      </c>
      <c r="C371" s="320">
        <v>5</v>
      </c>
      <c r="D371" s="320">
        <v>1</v>
      </c>
      <c r="E371" s="320">
        <v>2</v>
      </c>
      <c r="F371" s="298">
        <f t="shared" si="96"/>
        <v>165</v>
      </c>
      <c r="G371" s="320">
        <v>30</v>
      </c>
      <c r="H371" s="289">
        <f t="shared" si="97"/>
        <v>300</v>
      </c>
      <c r="I371" s="291">
        <f t="shared" si="98"/>
        <v>165</v>
      </c>
      <c r="J371" s="294"/>
      <c r="K371" s="294"/>
      <c r="L371" s="294"/>
      <c r="M371" s="294"/>
      <c r="N371" s="294"/>
      <c r="O371" s="294"/>
      <c r="P371" s="294"/>
      <c r="Q371" s="295"/>
    </row>
    <row r="372" spans="1:17" ht="13.5">
      <c r="A372" s="484" t="s">
        <v>118</v>
      </c>
      <c r="B372" s="471" t="s">
        <v>263</v>
      </c>
      <c r="C372" s="286"/>
      <c r="D372" s="286"/>
      <c r="E372" s="286"/>
      <c r="F372" s="298">
        <f t="shared" si="96"/>
        <v>0</v>
      </c>
      <c r="G372" s="320"/>
      <c r="H372" s="289">
        <f t="shared" si="97"/>
        <v>0</v>
      </c>
      <c r="I372" s="291">
        <f t="shared" si="98"/>
        <v>0</v>
      </c>
      <c r="J372" s="294"/>
      <c r="K372" s="294"/>
      <c r="L372" s="294"/>
      <c r="M372" s="294"/>
      <c r="N372" s="294"/>
      <c r="O372" s="294"/>
      <c r="P372" s="294"/>
      <c r="Q372" s="295"/>
    </row>
    <row r="373" spans="1:17" ht="12.75">
      <c r="A373" s="484"/>
      <c r="B373" s="462" t="s">
        <v>260</v>
      </c>
      <c r="C373" s="320">
        <v>5</v>
      </c>
      <c r="D373" s="320">
        <v>1</v>
      </c>
      <c r="E373" s="320">
        <v>2</v>
      </c>
      <c r="F373" s="298">
        <f t="shared" si="96"/>
        <v>165</v>
      </c>
      <c r="G373" s="320">
        <v>30</v>
      </c>
      <c r="H373" s="289">
        <f t="shared" si="97"/>
        <v>300</v>
      </c>
      <c r="I373" s="291">
        <f t="shared" si="98"/>
        <v>165</v>
      </c>
      <c r="J373" s="294"/>
      <c r="K373" s="294"/>
      <c r="L373" s="294"/>
      <c r="M373" s="294"/>
      <c r="N373" s="294"/>
      <c r="O373" s="294"/>
      <c r="P373" s="294"/>
      <c r="Q373" s="295"/>
    </row>
    <row r="374" spans="1:17" ht="12.75">
      <c r="A374" s="484"/>
      <c r="B374" s="462" t="s">
        <v>219</v>
      </c>
      <c r="C374" s="320">
        <v>5</v>
      </c>
      <c r="D374" s="320">
        <v>1</v>
      </c>
      <c r="E374" s="320">
        <v>3</v>
      </c>
      <c r="F374" s="298">
        <f t="shared" si="96"/>
        <v>247.5</v>
      </c>
      <c r="G374" s="320">
        <v>30</v>
      </c>
      <c r="H374" s="289">
        <f t="shared" si="97"/>
        <v>450</v>
      </c>
      <c r="I374" s="291">
        <f t="shared" si="98"/>
        <v>247.5</v>
      </c>
      <c r="J374" s="294"/>
      <c r="K374" s="294"/>
      <c r="L374" s="294"/>
      <c r="M374" s="294"/>
      <c r="N374" s="294"/>
      <c r="O374" s="294"/>
      <c r="P374" s="294"/>
      <c r="Q374" s="295"/>
    </row>
    <row r="375" spans="1:17" ht="12.75">
      <c r="A375" s="484"/>
      <c r="B375" s="462" t="s">
        <v>139</v>
      </c>
      <c r="C375" s="320">
        <v>5</v>
      </c>
      <c r="D375" s="320">
        <v>1</v>
      </c>
      <c r="E375" s="320">
        <v>2</v>
      </c>
      <c r="F375" s="298">
        <f t="shared" si="96"/>
        <v>165</v>
      </c>
      <c r="G375" s="320">
        <v>30</v>
      </c>
      <c r="H375" s="289">
        <f t="shared" si="97"/>
        <v>300</v>
      </c>
      <c r="I375" s="291">
        <f t="shared" si="98"/>
        <v>165</v>
      </c>
      <c r="J375" s="294"/>
      <c r="K375" s="294"/>
      <c r="L375" s="294"/>
      <c r="M375" s="294"/>
      <c r="N375" s="294"/>
      <c r="O375" s="294"/>
      <c r="P375" s="294"/>
      <c r="Q375" s="295"/>
    </row>
    <row r="376" spans="1:17" ht="12.75">
      <c r="A376" s="484"/>
      <c r="B376" s="462" t="s">
        <v>244</v>
      </c>
      <c r="C376" s="320">
        <v>5</v>
      </c>
      <c r="D376" s="320">
        <v>1</v>
      </c>
      <c r="E376" s="320">
        <v>2</v>
      </c>
      <c r="F376" s="298">
        <f t="shared" si="96"/>
        <v>165</v>
      </c>
      <c r="G376" s="320">
        <v>30</v>
      </c>
      <c r="H376" s="289">
        <f t="shared" si="97"/>
        <v>300</v>
      </c>
      <c r="I376" s="291">
        <f t="shared" si="98"/>
        <v>165</v>
      </c>
      <c r="J376" s="294"/>
      <c r="K376" s="294"/>
      <c r="L376" s="294"/>
      <c r="M376" s="294"/>
      <c r="N376" s="294"/>
      <c r="O376" s="294"/>
      <c r="P376" s="294"/>
      <c r="Q376" s="295"/>
    </row>
    <row r="377" spans="1:17" ht="12.75">
      <c r="A377" s="484"/>
      <c r="B377" s="462" t="s">
        <v>261</v>
      </c>
      <c r="C377" s="320">
        <v>5</v>
      </c>
      <c r="D377" s="320">
        <v>1</v>
      </c>
      <c r="E377" s="320">
        <v>2</v>
      </c>
      <c r="F377" s="298">
        <f t="shared" si="96"/>
        <v>165</v>
      </c>
      <c r="G377" s="320">
        <v>30</v>
      </c>
      <c r="H377" s="289">
        <f t="shared" si="97"/>
        <v>300</v>
      </c>
      <c r="I377" s="291">
        <f t="shared" si="98"/>
        <v>165</v>
      </c>
      <c r="J377" s="294"/>
      <c r="K377" s="294"/>
      <c r="L377" s="294"/>
      <c r="M377" s="294"/>
      <c r="N377" s="294"/>
      <c r="O377" s="294"/>
      <c r="P377" s="294"/>
      <c r="Q377" s="295"/>
    </row>
    <row r="378" spans="1:17" ht="12.75">
      <c r="A378" s="484"/>
      <c r="B378" s="462" t="s">
        <v>262</v>
      </c>
      <c r="C378" s="320">
        <v>5</v>
      </c>
      <c r="D378" s="320">
        <v>1</v>
      </c>
      <c r="E378" s="320">
        <v>2</v>
      </c>
      <c r="F378" s="298">
        <f t="shared" si="96"/>
        <v>165</v>
      </c>
      <c r="G378" s="320">
        <v>30</v>
      </c>
      <c r="H378" s="289">
        <f t="shared" si="97"/>
        <v>300</v>
      </c>
      <c r="I378" s="291">
        <f t="shared" si="98"/>
        <v>165</v>
      </c>
      <c r="J378" s="294"/>
      <c r="K378" s="294"/>
      <c r="L378" s="294"/>
      <c r="M378" s="294"/>
      <c r="N378" s="294"/>
      <c r="O378" s="294"/>
      <c r="P378" s="294"/>
      <c r="Q378" s="295"/>
    </row>
    <row r="379" spans="1:17" ht="13.5">
      <c r="A379" s="484" t="s">
        <v>122</v>
      </c>
      <c r="B379" s="471" t="s">
        <v>264</v>
      </c>
      <c r="C379" s="286"/>
      <c r="D379" s="286"/>
      <c r="E379" s="286"/>
      <c r="F379" s="298">
        <f t="shared" si="96"/>
        <v>0</v>
      </c>
      <c r="G379" s="320"/>
      <c r="H379" s="289">
        <f t="shared" si="97"/>
        <v>0</v>
      </c>
      <c r="I379" s="291">
        <f t="shared" si="98"/>
        <v>0</v>
      </c>
      <c r="J379" s="294"/>
      <c r="K379" s="294"/>
      <c r="L379" s="294"/>
      <c r="M379" s="294"/>
      <c r="N379" s="294"/>
      <c r="O379" s="294"/>
      <c r="P379" s="294"/>
      <c r="Q379" s="295"/>
    </row>
    <row r="380" spans="1:17" ht="12.75">
      <c r="A380" s="484"/>
      <c r="B380" s="462" t="s">
        <v>265</v>
      </c>
      <c r="C380" s="320">
        <v>5</v>
      </c>
      <c r="D380" s="320">
        <v>1</v>
      </c>
      <c r="E380" s="320">
        <v>4</v>
      </c>
      <c r="F380" s="298">
        <f t="shared" si="96"/>
        <v>330</v>
      </c>
      <c r="G380" s="320">
        <v>30</v>
      </c>
      <c r="H380" s="289">
        <f t="shared" si="97"/>
        <v>600</v>
      </c>
      <c r="I380" s="291">
        <f t="shared" si="98"/>
        <v>330</v>
      </c>
      <c r="J380" s="294"/>
      <c r="K380" s="294"/>
      <c r="L380" s="294"/>
      <c r="M380" s="294"/>
      <c r="N380" s="294"/>
      <c r="O380" s="294"/>
      <c r="P380" s="294"/>
      <c r="Q380" s="295"/>
    </row>
    <row r="381" spans="1:17" ht="12.75">
      <c r="A381" s="484"/>
      <c r="B381" s="462" t="s">
        <v>266</v>
      </c>
      <c r="C381" s="320">
        <v>5</v>
      </c>
      <c r="D381" s="320">
        <v>1</v>
      </c>
      <c r="E381" s="320">
        <v>4</v>
      </c>
      <c r="F381" s="298">
        <f t="shared" si="96"/>
        <v>330</v>
      </c>
      <c r="G381" s="320">
        <v>30</v>
      </c>
      <c r="H381" s="289">
        <f t="shared" si="97"/>
        <v>600</v>
      </c>
      <c r="I381" s="291">
        <f t="shared" si="98"/>
        <v>330</v>
      </c>
      <c r="J381" s="294"/>
      <c r="K381" s="294"/>
      <c r="L381" s="294"/>
      <c r="M381" s="294"/>
      <c r="N381" s="294"/>
      <c r="O381" s="294"/>
      <c r="P381" s="294"/>
      <c r="Q381" s="295"/>
    </row>
    <row r="382" spans="1:17" ht="12.75">
      <c r="A382" s="484"/>
      <c r="B382" s="462" t="s">
        <v>214</v>
      </c>
      <c r="C382" s="320">
        <v>5</v>
      </c>
      <c r="D382" s="320">
        <v>1</v>
      </c>
      <c r="E382" s="320">
        <v>2</v>
      </c>
      <c r="F382" s="298">
        <f t="shared" si="96"/>
        <v>165</v>
      </c>
      <c r="G382" s="320">
        <v>30</v>
      </c>
      <c r="H382" s="289">
        <f t="shared" si="97"/>
        <v>300</v>
      </c>
      <c r="I382" s="291">
        <f t="shared" si="98"/>
        <v>165</v>
      </c>
      <c r="J382" s="294"/>
      <c r="K382" s="294"/>
      <c r="L382" s="294"/>
      <c r="M382" s="294"/>
      <c r="N382" s="294"/>
      <c r="O382" s="294"/>
      <c r="P382" s="294"/>
      <c r="Q382" s="295"/>
    </row>
    <row r="383" spans="1:17" ht="13.5">
      <c r="A383" s="484" t="s">
        <v>125</v>
      </c>
      <c r="B383" s="471" t="s">
        <v>267</v>
      </c>
      <c r="C383" s="286"/>
      <c r="D383" s="286"/>
      <c r="E383" s="286"/>
      <c r="F383" s="298">
        <f t="shared" si="96"/>
        <v>0</v>
      </c>
      <c r="G383" s="286"/>
      <c r="H383" s="289">
        <f t="shared" si="97"/>
        <v>0</v>
      </c>
      <c r="I383" s="291">
        <f t="shared" si="98"/>
        <v>0</v>
      </c>
      <c r="J383" s="294"/>
      <c r="K383" s="294"/>
      <c r="L383" s="294"/>
      <c r="M383" s="294"/>
      <c r="N383" s="294"/>
      <c r="O383" s="294"/>
      <c r="P383" s="294"/>
      <c r="Q383" s="295"/>
    </row>
    <row r="384" spans="1:17" ht="12.75">
      <c r="A384" s="484"/>
      <c r="B384" s="462" t="s">
        <v>268</v>
      </c>
      <c r="C384" s="320">
        <v>4</v>
      </c>
      <c r="D384" s="320">
        <v>1</v>
      </c>
      <c r="E384" s="320">
        <v>3</v>
      </c>
      <c r="F384" s="298">
        <f t="shared" si="96"/>
        <v>198</v>
      </c>
      <c r="G384" s="320">
        <v>30</v>
      </c>
      <c r="H384" s="289">
        <f t="shared" si="97"/>
        <v>360</v>
      </c>
      <c r="I384" s="291">
        <f t="shared" si="98"/>
        <v>198</v>
      </c>
      <c r="J384" s="294"/>
      <c r="K384" s="294"/>
      <c r="L384" s="294"/>
      <c r="M384" s="294"/>
      <c r="N384" s="294"/>
      <c r="O384" s="294"/>
      <c r="P384" s="294"/>
      <c r="Q384" s="295"/>
    </row>
    <row r="385" spans="1:17" ht="12.75">
      <c r="A385" s="484"/>
      <c r="B385" s="462" t="s">
        <v>269</v>
      </c>
      <c r="C385" s="320">
        <v>4</v>
      </c>
      <c r="D385" s="320">
        <v>1</v>
      </c>
      <c r="E385" s="320">
        <v>3</v>
      </c>
      <c r="F385" s="298">
        <f t="shared" si="96"/>
        <v>198</v>
      </c>
      <c r="G385" s="320">
        <v>30</v>
      </c>
      <c r="H385" s="289">
        <f t="shared" si="97"/>
        <v>360</v>
      </c>
      <c r="I385" s="291">
        <f t="shared" si="98"/>
        <v>198</v>
      </c>
      <c r="J385" s="294"/>
      <c r="K385" s="294"/>
      <c r="L385" s="294"/>
      <c r="M385" s="294"/>
      <c r="N385" s="294"/>
      <c r="O385" s="294"/>
      <c r="P385" s="294"/>
      <c r="Q385" s="295"/>
    </row>
    <row r="386" spans="1:17" ht="12.75">
      <c r="A386" s="484"/>
      <c r="B386" s="462" t="s">
        <v>260</v>
      </c>
      <c r="C386" s="320">
        <v>4</v>
      </c>
      <c r="D386" s="320">
        <v>1</v>
      </c>
      <c r="E386" s="320">
        <v>2</v>
      </c>
      <c r="F386" s="298">
        <f t="shared" si="96"/>
        <v>132</v>
      </c>
      <c r="G386" s="320">
        <v>30</v>
      </c>
      <c r="H386" s="289">
        <f t="shared" si="97"/>
        <v>240</v>
      </c>
      <c r="I386" s="291">
        <f t="shared" si="98"/>
        <v>132</v>
      </c>
      <c r="J386" s="294"/>
      <c r="K386" s="294"/>
      <c r="L386" s="294"/>
      <c r="M386" s="294"/>
      <c r="N386" s="294"/>
      <c r="O386" s="294"/>
      <c r="P386" s="294"/>
      <c r="Q386" s="295"/>
    </row>
    <row r="387" spans="1:17" ht="12.75">
      <c r="A387" s="484"/>
      <c r="B387" s="462" t="s">
        <v>270</v>
      </c>
      <c r="C387" s="320">
        <v>4</v>
      </c>
      <c r="D387" s="320">
        <v>1</v>
      </c>
      <c r="E387" s="320">
        <v>2</v>
      </c>
      <c r="F387" s="298">
        <f t="shared" si="96"/>
        <v>132</v>
      </c>
      <c r="G387" s="320">
        <v>30</v>
      </c>
      <c r="H387" s="289">
        <f t="shared" si="97"/>
        <v>240</v>
      </c>
      <c r="I387" s="291">
        <f t="shared" si="98"/>
        <v>132</v>
      </c>
      <c r="J387" s="294"/>
      <c r="K387" s="294"/>
      <c r="L387" s="294"/>
      <c r="M387" s="294"/>
      <c r="N387" s="294"/>
      <c r="O387" s="294"/>
      <c r="P387" s="294"/>
      <c r="Q387" s="295"/>
    </row>
    <row r="388" spans="1:17" ht="13.5">
      <c r="A388" s="484" t="s">
        <v>129</v>
      </c>
      <c r="B388" s="471" t="s">
        <v>271</v>
      </c>
      <c r="C388" s="320"/>
      <c r="D388" s="286"/>
      <c r="E388" s="286"/>
      <c r="F388" s="298">
        <f t="shared" si="96"/>
        <v>0</v>
      </c>
      <c r="G388" s="298"/>
      <c r="H388" s="289">
        <f t="shared" si="97"/>
        <v>0</v>
      </c>
      <c r="I388" s="291">
        <f t="shared" si="98"/>
        <v>0</v>
      </c>
      <c r="J388" s="294"/>
      <c r="K388" s="294"/>
      <c r="L388" s="294"/>
      <c r="M388" s="294"/>
      <c r="N388" s="294"/>
      <c r="O388" s="294"/>
      <c r="P388" s="294"/>
      <c r="Q388" s="295"/>
    </row>
    <row r="389" spans="1:17" ht="12.75">
      <c r="A389" s="484"/>
      <c r="B389" s="462" t="s">
        <v>272</v>
      </c>
      <c r="C389" s="320">
        <v>4</v>
      </c>
      <c r="D389" s="320">
        <v>1</v>
      </c>
      <c r="E389" s="320">
        <v>3</v>
      </c>
      <c r="F389" s="298">
        <f t="shared" si="96"/>
        <v>198</v>
      </c>
      <c r="G389" s="298">
        <v>30</v>
      </c>
      <c r="H389" s="289">
        <f t="shared" si="97"/>
        <v>360</v>
      </c>
      <c r="I389" s="291">
        <f t="shared" si="98"/>
        <v>198</v>
      </c>
      <c r="J389" s="294"/>
      <c r="K389" s="294"/>
      <c r="L389" s="294"/>
      <c r="M389" s="294"/>
      <c r="N389" s="294"/>
      <c r="O389" s="294"/>
      <c r="P389" s="294"/>
      <c r="Q389" s="295"/>
    </row>
    <row r="390" spans="1:17" ht="12.75">
      <c r="A390" s="484"/>
      <c r="B390" s="462" t="s">
        <v>273</v>
      </c>
      <c r="C390" s="320">
        <v>4</v>
      </c>
      <c r="D390" s="320">
        <v>1</v>
      </c>
      <c r="E390" s="320">
        <v>3</v>
      </c>
      <c r="F390" s="298">
        <f t="shared" si="96"/>
        <v>198</v>
      </c>
      <c r="G390" s="298">
        <v>30</v>
      </c>
      <c r="H390" s="289">
        <f t="shared" si="97"/>
        <v>360</v>
      </c>
      <c r="I390" s="291">
        <f t="shared" si="98"/>
        <v>198</v>
      </c>
      <c r="J390" s="294"/>
      <c r="K390" s="294"/>
      <c r="L390" s="294"/>
      <c r="M390" s="294"/>
      <c r="N390" s="294"/>
      <c r="O390" s="294"/>
      <c r="P390" s="294"/>
      <c r="Q390" s="295"/>
    </row>
    <row r="391" spans="1:17" ht="12.75">
      <c r="A391" s="484"/>
      <c r="B391" s="462" t="s">
        <v>242</v>
      </c>
      <c r="C391" s="320">
        <v>4</v>
      </c>
      <c r="D391" s="320">
        <v>1</v>
      </c>
      <c r="E391" s="320">
        <v>4</v>
      </c>
      <c r="F391" s="298">
        <f t="shared" si="96"/>
        <v>264</v>
      </c>
      <c r="G391" s="298">
        <v>30</v>
      </c>
      <c r="H391" s="289">
        <f t="shared" si="97"/>
        <v>480</v>
      </c>
      <c r="I391" s="291">
        <f t="shared" si="98"/>
        <v>264</v>
      </c>
      <c r="J391" s="294"/>
      <c r="K391" s="294"/>
      <c r="L391" s="294"/>
      <c r="M391" s="294"/>
      <c r="N391" s="294"/>
      <c r="O391" s="294"/>
      <c r="P391" s="294"/>
      <c r="Q391" s="295"/>
    </row>
    <row r="392" spans="1:17" ht="13.5">
      <c r="A392" s="484" t="s">
        <v>131</v>
      </c>
      <c r="B392" s="471" t="s">
        <v>274</v>
      </c>
      <c r="C392" s="286"/>
      <c r="D392" s="286"/>
      <c r="E392" s="286"/>
      <c r="F392" s="298">
        <f t="shared" si="96"/>
        <v>0</v>
      </c>
      <c r="G392" s="298"/>
      <c r="H392" s="289">
        <f t="shared" si="97"/>
        <v>0</v>
      </c>
      <c r="I392" s="291">
        <f t="shared" si="98"/>
        <v>0</v>
      </c>
      <c r="J392" s="294"/>
      <c r="K392" s="294"/>
      <c r="L392" s="294"/>
      <c r="M392" s="294"/>
      <c r="N392" s="294"/>
      <c r="O392" s="294"/>
      <c r="P392" s="294"/>
      <c r="Q392" s="295"/>
    </row>
    <row r="393" spans="1:17" ht="12.75">
      <c r="A393" s="484"/>
      <c r="B393" s="462" t="s">
        <v>268</v>
      </c>
      <c r="C393" s="320">
        <v>4</v>
      </c>
      <c r="D393" s="320">
        <v>1</v>
      </c>
      <c r="E393" s="320">
        <v>4</v>
      </c>
      <c r="F393" s="298">
        <f t="shared" si="96"/>
        <v>264</v>
      </c>
      <c r="G393" s="298">
        <v>30</v>
      </c>
      <c r="H393" s="289">
        <f t="shared" si="97"/>
        <v>480</v>
      </c>
      <c r="I393" s="291">
        <f t="shared" si="98"/>
        <v>264</v>
      </c>
      <c r="J393" s="294"/>
      <c r="K393" s="294"/>
      <c r="L393" s="294"/>
      <c r="M393" s="294"/>
      <c r="N393" s="294"/>
      <c r="O393" s="294"/>
      <c r="P393" s="294"/>
      <c r="Q393" s="295"/>
    </row>
    <row r="394" spans="1:17" ht="12.75">
      <c r="A394" s="484"/>
      <c r="B394" s="462" t="s">
        <v>269</v>
      </c>
      <c r="C394" s="320">
        <v>4</v>
      </c>
      <c r="D394" s="320">
        <v>1</v>
      </c>
      <c r="E394" s="320">
        <v>2</v>
      </c>
      <c r="F394" s="298">
        <f t="shared" si="96"/>
        <v>132</v>
      </c>
      <c r="G394" s="298">
        <v>30</v>
      </c>
      <c r="H394" s="289">
        <f t="shared" si="97"/>
        <v>240</v>
      </c>
      <c r="I394" s="291">
        <f t="shared" si="98"/>
        <v>132</v>
      </c>
      <c r="J394" s="294"/>
      <c r="K394" s="294"/>
      <c r="L394" s="294"/>
      <c r="M394" s="294"/>
      <c r="N394" s="294"/>
      <c r="O394" s="294"/>
      <c r="P394" s="294"/>
      <c r="Q394" s="295"/>
    </row>
    <row r="395" spans="1:17" ht="12.75">
      <c r="A395" s="484"/>
      <c r="B395" s="462" t="s">
        <v>260</v>
      </c>
      <c r="C395" s="320">
        <v>4</v>
      </c>
      <c r="D395" s="320">
        <v>1</v>
      </c>
      <c r="E395" s="320">
        <v>2</v>
      </c>
      <c r="F395" s="298">
        <f t="shared" si="96"/>
        <v>132</v>
      </c>
      <c r="G395" s="298">
        <v>30</v>
      </c>
      <c r="H395" s="289">
        <f t="shared" si="97"/>
        <v>240</v>
      </c>
      <c r="I395" s="291">
        <f t="shared" si="98"/>
        <v>132</v>
      </c>
      <c r="J395" s="294"/>
      <c r="K395" s="294"/>
      <c r="L395" s="294"/>
      <c r="M395" s="294"/>
      <c r="N395" s="294"/>
      <c r="O395" s="294"/>
      <c r="P395" s="294"/>
      <c r="Q395" s="295"/>
    </row>
    <row r="396" spans="1:17" ht="12.75">
      <c r="A396" s="484"/>
      <c r="B396" s="462" t="s">
        <v>270</v>
      </c>
      <c r="C396" s="320">
        <v>4</v>
      </c>
      <c r="D396" s="320">
        <v>1</v>
      </c>
      <c r="E396" s="320">
        <v>2</v>
      </c>
      <c r="F396" s="298">
        <f t="shared" si="96"/>
        <v>132</v>
      </c>
      <c r="G396" s="298">
        <v>30</v>
      </c>
      <c r="H396" s="289">
        <f t="shared" si="97"/>
        <v>240</v>
      </c>
      <c r="I396" s="291">
        <f t="shared" si="98"/>
        <v>132</v>
      </c>
      <c r="J396" s="294"/>
      <c r="K396" s="294"/>
      <c r="L396" s="294"/>
      <c r="M396" s="294"/>
      <c r="N396" s="294"/>
      <c r="O396" s="294"/>
      <c r="P396" s="294"/>
      <c r="Q396" s="295"/>
    </row>
    <row r="397" spans="1:17" ht="13.5">
      <c r="A397" s="484" t="s">
        <v>134</v>
      </c>
      <c r="B397" s="471" t="s">
        <v>275</v>
      </c>
      <c r="C397" s="286"/>
      <c r="D397" s="286"/>
      <c r="E397" s="286"/>
      <c r="F397" s="298">
        <f t="shared" si="96"/>
        <v>0</v>
      </c>
      <c r="G397" s="298"/>
      <c r="H397" s="289">
        <f t="shared" si="97"/>
        <v>0</v>
      </c>
      <c r="I397" s="291">
        <f t="shared" si="98"/>
        <v>0</v>
      </c>
      <c r="J397" s="294"/>
      <c r="K397" s="294"/>
      <c r="L397" s="294"/>
      <c r="M397" s="294"/>
      <c r="N397" s="294"/>
      <c r="O397" s="294"/>
      <c r="P397" s="294"/>
      <c r="Q397" s="295"/>
    </row>
    <row r="398" spans="1:17" ht="12.75">
      <c r="A398" s="484"/>
      <c r="B398" s="462" t="s">
        <v>272</v>
      </c>
      <c r="C398" s="320">
        <v>4</v>
      </c>
      <c r="D398" s="320">
        <v>1</v>
      </c>
      <c r="E398" s="320">
        <v>3</v>
      </c>
      <c r="F398" s="298">
        <f t="shared" si="96"/>
        <v>198</v>
      </c>
      <c r="G398" s="298">
        <v>30</v>
      </c>
      <c r="H398" s="289">
        <f t="shared" si="97"/>
        <v>360</v>
      </c>
      <c r="I398" s="291">
        <f t="shared" si="98"/>
        <v>198</v>
      </c>
      <c r="J398" s="294"/>
      <c r="K398" s="294"/>
      <c r="L398" s="294"/>
      <c r="M398" s="294"/>
      <c r="N398" s="294"/>
      <c r="O398" s="294"/>
      <c r="P398" s="294"/>
      <c r="Q398" s="295"/>
    </row>
    <row r="399" spans="1:17" ht="12.75">
      <c r="A399" s="484"/>
      <c r="B399" s="462" t="s">
        <v>273</v>
      </c>
      <c r="C399" s="320">
        <v>4</v>
      </c>
      <c r="D399" s="320">
        <v>1</v>
      </c>
      <c r="E399" s="320">
        <v>3</v>
      </c>
      <c r="F399" s="298">
        <f t="shared" si="96"/>
        <v>198</v>
      </c>
      <c r="G399" s="298">
        <v>30</v>
      </c>
      <c r="H399" s="289">
        <f t="shared" si="97"/>
        <v>360</v>
      </c>
      <c r="I399" s="291">
        <f t="shared" si="98"/>
        <v>198</v>
      </c>
      <c r="J399" s="294"/>
      <c r="K399" s="294"/>
      <c r="L399" s="294"/>
      <c r="M399" s="294"/>
      <c r="N399" s="294"/>
      <c r="O399" s="294"/>
      <c r="P399" s="294"/>
      <c r="Q399" s="295"/>
    </row>
    <row r="400" spans="1:17" ht="12.75">
      <c r="A400" s="484"/>
      <c r="B400" s="462" t="s">
        <v>242</v>
      </c>
      <c r="C400" s="320">
        <v>4</v>
      </c>
      <c r="D400" s="320">
        <v>1</v>
      </c>
      <c r="E400" s="320">
        <v>4</v>
      </c>
      <c r="F400" s="298">
        <f t="shared" si="96"/>
        <v>264</v>
      </c>
      <c r="G400" s="298">
        <v>30</v>
      </c>
      <c r="H400" s="289">
        <f t="shared" si="97"/>
        <v>480</v>
      </c>
      <c r="I400" s="291">
        <f t="shared" si="98"/>
        <v>264</v>
      </c>
      <c r="J400" s="294"/>
      <c r="K400" s="294"/>
      <c r="L400" s="294"/>
      <c r="M400" s="294"/>
      <c r="N400" s="294"/>
      <c r="O400" s="294"/>
      <c r="P400" s="294"/>
      <c r="Q400" s="295"/>
    </row>
    <row r="401" spans="1:17" ht="13.5">
      <c r="A401" s="484" t="s">
        <v>136</v>
      </c>
      <c r="B401" s="471" t="s">
        <v>276</v>
      </c>
      <c r="C401" s="286"/>
      <c r="D401" s="286"/>
      <c r="E401" s="286"/>
      <c r="F401" s="298">
        <f t="shared" si="96"/>
        <v>0</v>
      </c>
      <c r="G401" s="298"/>
      <c r="H401" s="289">
        <f t="shared" si="97"/>
        <v>0</v>
      </c>
      <c r="I401" s="291">
        <f t="shared" si="98"/>
        <v>0</v>
      </c>
      <c r="J401" s="294"/>
      <c r="K401" s="294"/>
      <c r="L401" s="294"/>
      <c r="M401" s="294"/>
      <c r="N401" s="294"/>
      <c r="O401" s="294"/>
      <c r="P401" s="294"/>
      <c r="Q401" s="295"/>
    </row>
    <row r="402" spans="1:17" ht="12.75">
      <c r="A402" s="484"/>
      <c r="B402" s="462" t="s">
        <v>268</v>
      </c>
      <c r="C402" s="320">
        <v>4</v>
      </c>
      <c r="D402" s="320">
        <v>1</v>
      </c>
      <c r="E402" s="320">
        <v>4</v>
      </c>
      <c r="F402" s="298">
        <f t="shared" si="96"/>
        <v>264</v>
      </c>
      <c r="G402" s="298">
        <v>30</v>
      </c>
      <c r="H402" s="289">
        <f t="shared" si="97"/>
        <v>480</v>
      </c>
      <c r="I402" s="291">
        <f t="shared" si="98"/>
        <v>264</v>
      </c>
      <c r="J402" s="294"/>
      <c r="K402" s="294"/>
      <c r="L402" s="294"/>
      <c r="M402" s="294"/>
      <c r="N402" s="294"/>
      <c r="O402" s="294"/>
      <c r="P402" s="294"/>
      <c r="Q402" s="295"/>
    </row>
    <row r="403" spans="1:17" ht="12.75">
      <c r="A403" s="484"/>
      <c r="B403" s="462" t="s">
        <v>269</v>
      </c>
      <c r="C403" s="320">
        <v>4</v>
      </c>
      <c r="D403" s="320">
        <v>1</v>
      </c>
      <c r="E403" s="320">
        <v>2</v>
      </c>
      <c r="F403" s="298">
        <f t="shared" si="96"/>
        <v>132</v>
      </c>
      <c r="G403" s="298">
        <v>30</v>
      </c>
      <c r="H403" s="289">
        <f t="shared" si="97"/>
        <v>240</v>
      </c>
      <c r="I403" s="291">
        <f t="shared" si="98"/>
        <v>132</v>
      </c>
      <c r="J403" s="294"/>
      <c r="K403" s="294"/>
      <c r="L403" s="294"/>
      <c r="M403" s="294"/>
      <c r="N403" s="294"/>
      <c r="O403" s="294"/>
      <c r="P403" s="294"/>
      <c r="Q403" s="295"/>
    </row>
    <row r="404" spans="1:17" ht="12.75">
      <c r="A404" s="484"/>
      <c r="B404" s="462" t="s">
        <v>260</v>
      </c>
      <c r="C404" s="320">
        <v>4</v>
      </c>
      <c r="D404" s="320">
        <v>1</v>
      </c>
      <c r="E404" s="320">
        <v>2</v>
      </c>
      <c r="F404" s="298">
        <f t="shared" si="96"/>
        <v>132</v>
      </c>
      <c r="G404" s="298">
        <v>30</v>
      </c>
      <c r="H404" s="289">
        <f t="shared" si="97"/>
        <v>240</v>
      </c>
      <c r="I404" s="291">
        <f t="shared" si="98"/>
        <v>132</v>
      </c>
      <c r="J404" s="294"/>
      <c r="K404" s="294"/>
      <c r="L404" s="294"/>
      <c r="M404" s="294"/>
      <c r="N404" s="294"/>
      <c r="O404" s="294"/>
      <c r="P404" s="294"/>
      <c r="Q404" s="295"/>
    </row>
    <row r="405" spans="1:17" ht="12.75">
      <c r="A405" s="484"/>
      <c r="B405" s="462" t="s">
        <v>270</v>
      </c>
      <c r="C405" s="320">
        <v>4</v>
      </c>
      <c r="D405" s="320">
        <v>1</v>
      </c>
      <c r="E405" s="320">
        <v>2</v>
      </c>
      <c r="F405" s="298">
        <f t="shared" si="96"/>
        <v>132</v>
      </c>
      <c r="G405" s="298">
        <v>30</v>
      </c>
      <c r="H405" s="289">
        <f t="shared" si="97"/>
        <v>240</v>
      </c>
      <c r="I405" s="291">
        <f t="shared" si="98"/>
        <v>132</v>
      </c>
      <c r="J405" s="294"/>
      <c r="K405" s="294"/>
      <c r="L405" s="294"/>
      <c r="M405" s="294"/>
      <c r="N405" s="294"/>
      <c r="O405" s="294"/>
      <c r="P405" s="294"/>
      <c r="Q405" s="295"/>
    </row>
    <row r="406" spans="1:17" ht="13.5">
      <c r="A406" s="484" t="s">
        <v>141</v>
      </c>
      <c r="B406" s="471" t="s">
        <v>277</v>
      </c>
      <c r="C406" s="286"/>
      <c r="D406" s="286"/>
      <c r="E406" s="286"/>
      <c r="F406" s="298">
        <f t="shared" si="96"/>
        <v>0</v>
      </c>
      <c r="G406" s="298"/>
      <c r="H406" s="289">
        <f t="shared" si="97"/>
        <v>0</v>
      </c>
      <c r="I406" s="291">
        <f t="shared" si="98"/>
        <v>0</v>
      </c>
      <c r="J406" s="294"/>
      <c r="K406" s="294"/>
      <c r="L406" s="294"/>
      <c r="M406" s="294"/>
      <c r="N406" s="294"/>
      <c r="O406" s="294"/>
      <c r="P406" s="294"/>
      <c r="Q406" s="295"/>
    </row>
    <row r="407" spans="1:17" ht="12.75">
      <c r="A407" s="484"/>
      <c r="B407" s="462" t="s">
        <v>272</v>
      </c>
      <c r="C407" s="320">
        <v>4</v>
      </c>
      <c r="D407" s="320">
        <v>1</v>
      </c>
      <c r="E407" s="320">
        <v>3</v>
      </c>
      <c r="F407" s="298">
        <f t="shared" si="96"/>
        <v>198</v>
      </c>
      <c r="G407" s="298">
        <v>30</v>
      </c>
      <c r="H407" s="289">
        <f t="shared" si="97"/>
        <v>360</v>
      </c>
      <c r="I407" s="291">
        <f t="shared" si="98"/>
        <v>198</v>
      </c>
      <c r="J407" s="294"/>
      <c r="K407" s="294"/>
      <c r="L407" s="294"/>
      <c r="M407" s="294"/>
      <c r="N407" s="294"/>
      <c r="O407" s="294"/>
      <c r="P407" s="294"/>
      <c r="Q407" s="295"/>
    </row>
    <row r="408" spans="1:17" ht="12.75">
      <c r="A408" s="484"/>
      <c r="B408" s="462" t="s">
        <v>273</v>
      </c>
      <c r="C408" s="320">
        <v>4</v>
      </c>
      <c r="D408" s="320">
        <v>1</v>
      </c>
      <c r="E408" s="320">
        <v>3</v>
      </c>
      <c r="F408" s="298">
        <f t="shared" si="96"/>
        <v>198</v>
      </c>
      <c r="G408" s="298">
        <v>30</v>
      </c>
      <c r="H408" s="289">
        <f t="shared" si="97"/>
        <v>360</v>
      </c>
      <c r="I408" s="291">
        <f t="shared" si="98"/>
        <v>198</v>
      </c>
      <c r="J408" s="294"/>
      <c r="K408" s="294"/>
      <c r="L408" s="294"/>
      <c r="M408" s="294"/>
      <c r="N408" s="294"/>
      <c r="O408" s="294"/>
      <c r="P408" s="294"/>
      <c r="Q408" s="295"/>
    </row>
    <row r="409" spans="1:17" ht="12.75">
      <c r="A409" s="484"/>
      <c r="B409" s="462" t="s">
        <v>242</v>
      </c>
      <c r="C409" s="320">
        <v>4</v>
      </c>
      <c r="D409" s="320">
        <v>1</v>
      </c>
      <c r="E409" s="320">
        <v>4</v>
      </c>
      <c r="F409" s="298">
        <f t="shared" si="96"/>
        <v>264</v>
      </c>
      <c r="G409" s="298">
        <v>30</v>
      </c>
      <c r="H409" s="289">
        <f t="shared" si="97"/>
        <v>480</v>
      </c>
      <c r="I409" s="291">
        <f t="shared" si="98"/>
        <v>264</v>
      </c>
      <c r="J409" s="294"/>
      <c r="K409" s="294"/>
      <c r="L409" s="294"/>
      <c r="M409" s="294"/>
      <c r="N409" s="294"/>
      <c r="O409" s="294"/>
      <c r="P409" s="294"/>
      <c r="Q409" s="295"/>
    </row>
    <row r="410" spans="1:17" ht="13.5">
      <c r="A410" s="484" t="s">
        <v>143</v>
      </c>
      <c r="B410" s="471" t="s">
        <v>278</v>
      </c>
      <c r="C410" s="286"/>
      <c r="D410" s="320"/>
      <c r="E410" s="286"/>
      <c r="F410" s="298">
        <f t="shared" si="96"/>
        <v>0</v>
      </c>
      <c r="G410" s="298"/>
      <c r="H410" s="289">
        <f t="shared" si="97"/>
        <v>0</v>
      </c>
      <c r="I410" s="291">
        <f t="shared" si="98"/>
        <v>0</v>
      </c>
      <c r="J410" s="294"/>
      <c r="K410" s="294"/>
      <c r="L410" s="294"/>
      <c r="M410" s="294"/>
      <c r="N410" s="294"/>
      <c r="O410" s="294"/>
      <c r="P410" s="294"/>
      <c r="Q410" s="295"/>
    </row>
    <row r="411" spans="1:17" ht="12.75">
      <c r="A411" s="484"/>
      <c r="B411" s="462" t="s">
        <v>272</v>
      </c>
      <c r="C411" s="320">
        <v>3</v>
      </c>
      <c r="D411" s="320">
        <v>1</v>
      </c>
      <c r="E411" s="320">
        <v>4</v>
      </c>
      <c r="F411" s="298">
        <f t="shared" si="96"/>
        <v>198</v>
      </c>
      <c r="G411" s="298">
        <v>30</v>
      </c>
      <c r="H411" s="289">
        <f t="shared" si="97"/>
        <v>360</v>
      </c>
      <c r="I411" s="291">
        <f t="shared" si="98"/>
        <v>198</v>
      </c>
      <c r="J411" s="294"/>
      <c r="K411" s="294"/>
      <c r="L411" s="294"/>
      <c r="M411" s="294"/>
      <c r="N411" s="294"/>
      <c r="O411" s="294"/>
      <c r="P411" s="294"/>
      <c r="Q411" s="295"/>
    </row>
    <row r="412" spans="1:17" ht="12.75">
      <c r="A412" s="484"/>
      <c r="B412" s="462" t="s">
        <v>279</v>
      </c>
      <c r="C412" s="320">
        <v>3</v>
      </c>
      <c r="D412" s="320">
        <v>1</v>
      </c>
      <c r="E412" s="320">
        <v>2</v>
      </c>
      <c r="F412" s="298">
        <f t="shared" si="96"/>
        <v>99</v>
      </c>
      <c r="G412" s="298">
        <v>30</v>
      </c>
      <c r="H412" s="289">
        <f t="shared" si="97"/>
        <v>180</v>
      </c>
      <c r="I412" s="291">
        <f t="shared" si="98"/>
        <v>99</v>
      </c>
      <c r="J412" s="294"/>
      <c r="K412" s="294"/>
      <c r="L412" s="294"/>
      <c r="M412" s="294"/>
      <c r="N412" s="294"/>
      <c r="O412" s="294"/>
      <c r="P412" s="294"/>
      <c r="Q412" s="295"/>
    </row>
    <row r="413" spans="1:17" ht="12.75">
      <c r="A413" s="484"/>
      <c r="B413" s="462" t="s">
        <v>209</v>
      </c>
      <c r="C413" s="320">
        <v>3</v>
      </c>
      <c r="D413" s="320">
        <v>1</v>
      </c>
      <c r="E413" s="320">
        <v>2</v>
      </c>
      <c r="F413" s="298">
        <f t="shared" si="96"/>
        <v>99</v>
      </c>
      <c r="G413" s="298">
        <v>30</v>
      </c>
      <c r="H413" s="289">
        <f t="shared" si="97"/>
        <v>180</v>
      </c>
      <c r="I413" s="291">
        <f t="shared" si="98"/>
        <v>99</v>
      </c>
      <c r="J413" s="294"/>
      <c r="K413" s="294"/>
      <c r="L413" s="294"/>
      <c r="M413" s="294"/>
      <c r="N413" s="294"/>
      <c r="O413" s="294"/>
      <c r="P413" s="294"/>
      <c r="Q413" s="295"/>
    </row>
    <row r="414" spans="1:17" ht="12.75">
      <c r="A414" s="484"/>
      <c r="B414" s="462" t="s">
        <v>214</v>
      </c>
      <c r="C414" s="320">
        <v>3</v>
      </c>
      <c r="D414" s="320">
        <v>1</v>
      </c>
      <c r="E414" s="320">
        <v>3</v>
      </c>
      <c r="F414" s="298">
        <f t="shared" si="96"/>
        <v>148.5</v>
      </c>
      <c r="G414" s="298">
        <v>30</v>
      </c>
      <c r="H414" s="289">
        <f t="shared" si="97"/>
        <v>270</v>
      </c>
      <c r="I414" s="291">
        <f t="shared" si="98"/>
        <v>148.5</v>
      </c>
      <c r="J414" s="294"/>
      <c r="K414" s="294"/>
      <c r="L414" s="294"/>
      <c r="M414" s="294"/>
      <c r="N414" s="294"/>
      <c r="O414" s="294"/>
      <c r="P414" s="294"/>
      <c r="Q414" s="295"/>
    </row>
    <row r="415" spans="1:17" ht="12.75">
      <c r="A415" s="448" t="s">
        <v>155</v>
      </c>
      <c r="B415" s="470" t="s">
        <v>156</v>
      </c>
      <c r="C415" s="320">
        <f t="shared" ref="C415:H415" si="99">SUM(C416:C430)</f>
        <v>0</v>
      </c>
      <c r="D415" s="320">
        <f t="shared" si="99"/>
        <v>0</v>
      </c>
      <c r="E415" s="320">
        <f t="shared" si="99"/>
        <v>0</v>
      </c>
      <c r="F415" s="320">
        <f t="shared" si="99"/>
        <v>70</v>
      </c>
      <c r="G415" s="320">
        <f t="shared" si="99"/>
        <v>70</v>
      </c>
      <c r="H415" s="286">
        <f t="shared" si="99"/>
        <v>0</v>
      </c>
      <c r="I415" s="291">
        <f>SUM(I416:I429)</f>
        <v>70</v>
      </c>
      <c r="J415" s="294"/>
      <c r="K415" s="294"/>
      <c r="L415" s="294"/>
      <c r="M415" s="294"/>
      <c r="N415" s="294"/>
      <c r="O415" s="294"/>
      <c r="P415" s="294"/>
      <c r="Q415" s="295"/>
    </row>
    <row r="416" spans="1:17" ht="12.75">
      <c r="A416" s="484" t="s">
        <v>158</v>
      </c>
      <c r="B416" s="468" t="s">
        <v>157</v>
      </c>
      <c r="C416" s="320">
        <v>0</v>
      </c>
      <c r="D416" s="320">
        <v>0</v>
      </c>
      <c r="E416" s="320">
        <v>0</v>
      </c>
      <c r="F416" s="298"/>
      <c r="G416" s="298"/>
      <c r="H416" s="289">
        <f t="shared" ref="H416:H430" si="100">C416*E416*G416</f>
        <v>0</v>
      </c>
      <c r="I416" s="291">
        <f t="shared" ref="I416:I419" si="101">C416*D416*E416*16.5</f>
        <v>0</v>
      </c>
      <c r="J416" s="294"/>
      <c r="K416" s="294"/>
      <c r="L416" s="294"/>
      <c r="M416" s="294"/>
      <c r="N416" s="294"/>
      <c r="O416" s="294"/>
      <c r="P416" s="294"/>
      <c r="Q416" s="295"/>
    </row>
    <row r="417" spans="1:17" ht="12.75">
      <c r="A417" s="484" t="s">
        <v>160</v>
      </c>
      <c r="B417" s="468" t="s">
        <v>159</v>
      </c>
      <c r="C417" s="320">
        <v>0</v>
      </c>
      <c r="D417" s="320">
        <v>0</v>
      </c>
      <c r="E417" s="320">
        <v>0</v>
      </c>
      <c r="F417" s="298"/>
      <c r="G417" s="298"/>
      <c r="H417" s="289">
        <f t="shared" si="100"/>
        <v>0</v>
      </c>
      <c r="I417" s="291">
        <f t="shared" si="101"/>
        <v>0</v>
      </c>
      <c r="J417" s="294"/>
      <c r="K417" s="294"/>
      <c r="L417" s="294"/>
      <c r="M417" s="294"/>
      <c r="N417" s="294"/>
      <c r="O417" s="294"/>
      <c r="P417" s="294"/>
      <c r="Q417" s="295"/>
    </row>
    <row r="418" spans="1:17" ht="12.75">
      <c r="A418" s="484" t="s">
        <v>162</v>
      </c>
      <c r="B418" s="468" t="s">
        <v>161</v>
      </c>
      <c r="C418" s="320">
        <v>0</v>
      </c>
      <c r="D418" s="320">
        <v>0</v>
      </c>
      <c r="E418" s="320">
        <v>0</v>
      </c>
      <c r="F418" s="298"/>
      <c r="G418" s="298"/>
      <c r="H418" s="289">
        <f t="shared" si="100"/>
        <v>0</v>
      </c>
      <c r="I418" s="291">
        <f t="shared" si="101"/>
        <v>0</v>
      </c>
      <c r="J418" s="294"/>
      <c r="K418" s="294"/>
      <c r="L418" s="294"/>
      <c r="M418" s="294"/>
      <c r="N418" s="294"/>
      <c r="O418" s="294"/>
      <c r="P418" s="294"/>
      <c r="Q418" s="295"/>
    </row>
    <row r="419" spans="1:17" ht="12.75">
      <c r="A419" s="448" t="s">
        <v>164</v>
      </c>
      <c r="B419" s="470" t="s">
        <v>163</v>
      </c>
      <c r="C419" s="320"/>
      <c r="D419" s="320"/>
      <c r="E419" s="320"/>
      <c r="F419" s="298"/>
      <c r="G419" s="298"/>
      <c r="H419" s="289">
        <f t="shared" si="100"/>
        <v>0</v>
      </c>
      <c r="I419" s="291">
        <f t="shared" si="101"/>
        <v>0</v>
      </c>
      <c r="J419" s="294"/>
      <c r="K419" s="294"/>
      <c r="L419" s="294"/>
      <c r="M419" s="294"/>
      <c r="N419" s="294"/>
      <c r="O419" s="294"/>
      <c r="P419" s="294"/>
      <c r="Q419" s="295"/>
    </row>
    <row r="420" spans="1:17" ht="12.75">
      <c r="A420" s="484"/>
      <c r="B420" s="462" t="s">
        <v>280</v>
      </c>
      <c r="C420" s="320"/>
      <c r="D420" s="320"/>
      <c r="E420" s="320">
        <v>0</v>
      </c>
      <c r="F420" s="298">
        <v>7</v>
      </c>
      <c r="G420" s="298">
        <v>7</v>
      </c>
      <c r="H420" s="289">
        <f t="shared" si="100"/>
        <v>0</v>
      </c>
      <c r="I420" s="291">
        <v>7</v>
      </c>
      <c r="J420" s="294"/>
      <c r="K420" s="294"/>
      <c r="L420" s="294"/>
      <c r="M420" s="294"/>
      <c r="N420" s="294"/>
      <c r="O420" s="294"/>
      <c r="P420" s="294"/>
      <c r="Q420" s="295"/>
    </row>
    <row r="421" spans="1:17" ht="12.75">
      <c r="A421" s="484"/>
      <c r="B421" s="462" t="s">
        <v>279</v>
      </c>
      <c r="C421" s="320"/>
      <c r="D421" s="320"/>
      <c r="E421" s="320">
        <v>0</v>
      </c>
      <c r="F421" s="298">
        <v>7</v>
      </c>
      <c r="G421" s="298">
        <v>7</v>
      </c>
      <c r="H421" s="289">
        <f t="shared" si="100"/>
        <v>0</v>
      </c>
      <c r="I421" s="291">
        <v>7</v>
      </c>
      <c r="J421" s="294"/>
      <c r="K421" s="294"/>
      <c r="L421" s="294"/>
      <c r="M421" s="294"/>
      <c r="N421" s="294"/>
      <c r="O421" s="294"/>
      <c r="P421" s="294"/>
      <c r="Q421" s="295"/>
    </row>
    <row r="422" spans="1:17" ht="12.75">
      <c r="A422" s="484"/>
      <c r="B422" s="462" t="s">
        <v>268</v>
      </c>
      <c r="C422" s="320"/>
      <c r="D422" s="320"/>
      <c r="E422" s="320">
        <v>0</v>
      </c>
      <c r="F422" s="298">
        <v>7</v>
      </c>
      <c r="G422" s="298">
        <v>7</v>
      </c>
      <c r="H422" s="289">
        <f t="shared" si="100"/>
        <v>0</v>
      </c>
      <c r="I422" s="291">
        <v>7</v>
      </c>
      <c r="J422" s="294"/>
      <c r="K422" s="294"/>
      <c r="L422" s="294"/>
      <c r="M422" s="294"/>
      <c r="N422" s="294"/>
      <c r="O422" s="294"/>
      <c r="P422" s="294"/>
      <c r="Q422" s="295"/>
    </row>
    <row r="423" spans="1:17" ht="12.75">
      <c r="A423" s="484"/>
      <c r="B423" s="462" t="s">
        <v>269</v>
      </c>
      <c r="C423" s="320"/>
      <c r="D423" s="320"/>
      <c r="E423" s="320">
        <v>0</v>
      </c>
      <c r="F423" s="298">
        <v>7</v>
      </c>
      <c r="G423" s="298">
        <v>7</v>
      </c>
      <c r="H423" s="289">
        <f t="shared" si="100"/>
        <v>0</v>
      </c>
      <c r="I423" s="291">
        <v>7</v>
      </c>
      <c r="J423" s="294"/>
      <c r="K423" s="294"/>
      <c r="L423" s="294"/>
      <c r="M423" s="294"/>
      <c r="N423" s="294"/>
      <c r="O423" s="294"/>
      <c r="P423" s="294"/>
      <c r="Q423" s="295"/>
    </row>
    <row r="424" spans="1:17" ht="12.75">
      <c r="A424" s="484"/>
      <c r="B424" s="462" t="s">
        <v>281</v>
      </c>
      <c r="C424" s="320"/>
      <c r="D424" s="320"/>
      <c r="E424" s="320">
        <v>0</v>
      </c>
      <c r="F424" s="298">
        <v>7</v>
      </c>
      <c r="G424" s="298">
        <v>7</v>
      </c>
      <c r="H424" s="289">
        <f t="shared" si="100"/>
        <v>0</v>
      </c>
      <c r="I424" s="291">
        <v>7</v>
      </c>
      <c r="J424" s="294"/>
      <c r="K424" s="294"/>
      <c r="L424" s="294"/>
      <c r="M424" s="294"/>
      <c r="N424" s="294"/>
      <c r="O424" s="294"/>
      <c r="P424" s="294"/>
      <c r="Q424" s="295"/>
    </row>
    <row r="425" spans="1:17" ht="12.75">
      <c r="A425" s="484"/>
      <c r="B425" s="462" t="s">
        <v>282</v>
      </c>
      <c r="C425" s="320"/>
      <c r="D425" s="320"/>
      <c r="E425" s="320">
        <v>0</v>
      </c>
      <c r="F425" s="298">
        <v>7</v>
      </c>
      <c r="G425" s="298">
        <v>7</v>
      </c>
      <c r="H425" s="289">
        <f t="shared" si="100"/>
        <v>0</v>
      </c>
      <c r="I425" s="291">
        <v>7</v>
      </c>
      <c r="J425" s="294"/>
      <c r="K425" s="294"/>
      <c r="L425" s="294"/>
      <c r="M425" s="294"/>
      <c r="N425" s="294"/>
      <c r="O425" s="294"/>
      <c r="P425" s="294"/>
      <c r="Q425" s="295"/>
    </row>
    <row r="426" spans="1:17" ht="12.75">
      <c r="A426" s="484"/>
      <c r="B426" s="462" t="s">
        <v>283</v>
      </c>
      <c r="C426" s="320"/>
      <c r="D426" s="320"/>
      <c r="E426" s="320">
        <v>0</v>
      </c>
      <c r="F426" s="298">
        <v>7</v>
      </c>
      <c r="G426" s="298">
        <v>7</v>
      </c>
      <c r="H426" s="289">
        <f t="shared" si="100"/>
        <v>0</v>
      </c>
      <c r="I426" s="291">
        <v>7</v>
      </c>
      <c r="J426" s="294"/>
      <c r="K426" s="294"/>
      <c r="L426" s="294"/>
      <c r="M426" s="294"/>
      <c r="N426" s="294"/>
      <c r="O426" s="294"/>
      <c r="P426" s="294"/>
      <c r="Q426" s="295"/>
    </row>
    <row r="427" spans="1:17" ht="12.75">
      <c r="A427" s="484"/>
      <c r="B427" s="462" t="s">
        <v>272</v>
      </c>
      <c r="C427" s="320"/>
      <c r="D427" s="320"/>
      <c r="E427" s="320">
        <v>0</v>
      </c>
      <c r="F427" s="298">
        <v>7</v>
      </c>
      <c r="G427" s="298">
        <v>7</v>
      </c>
      <c r="H427" s="289">
        <f t="shared" si="100"/>
        <v>0</v>
      </c>
      <c r="I427" s="291">
        <v>7</v>
      </c>
      <c r="J427" s="294"/>
      <c r="K427" s="294"/>
      <c r="L427" s="294"/>
      <c r="M427" s="294"/>
      <c r="N427" s="294"/>
      <c r="O427" s="294"/>
      <c r="P427" s="294"/>
      <c r="Q427" s="295"/>
    </row>
    <row r="428" spans="1:17" ht="12.75">
      <c r="A428" s="484"/>
      <c r="B428" s="462" t="s">
        <v>284</v>
      </c>
      <c r="C428" s="320"/>
      <c r="D428" s="320"/>
      <c r="E428" s="320">
        <v>0</v>
      </c>
      <c r="F428" s="298">
        <v>7</v>
      </c>
      <c r="G428" s="298">
        <v>7</v>
      </c>
      <c r="H428" s="289">
        <f t="shared" si="100"/>
        <v>0</v>
      </c>
      <c r="I428" s="291">
        <v>7</v>
      </c>
      <c r="J428" s="294"/>
      <c r="K428" s="294"/>
      <c r="L428" s="294"/>
      <c r="M428" s="294"/>
      <c r="N428" s="294"/>
      <c r="O428" s="294"/>
      <c r="P428" s="294"/>
      <c r="Q428" s="295"/>
    </row>
    <row r="429" spans="1:17" ht="12.75">
      <c r="A429" s="484"/>
      <c r="B429" s="462" t="s">
        <v>273</v>
      </c>
      <c r="C429" s="320"/>
      <c r="D429" s="320"/>
      <c r="E429" s="320">
        <v>0</v>
      </c>
      <c r="F429" s="298">
        <v>7</v>
      </c>
      <c r="G429" s="298">
        <v>7</v>
      </c>
      <c r="H429" s="289">
        <f t="shared" si="100"/>
        <v>0</v>
      </c>
      <c r="I429" s="291">
        <v>7</v>
      </c>
      <c r="J429" s="294"/>
      <c r="K429" s="294"/>
      <c r="L429" s="294"/>
      <c r="M429" s="294"/>
      <c r="N429" s="294"/>
      <c r="O429" s="294"/>
      <c r="P429" s="294"/>
      <c r="Q429" s="295"/>
    </row>
    <row r="430" spans="1:17" ht="12.75">
      <c r="A430" s="448" t="s">
        <v>196</v>
      </c>
      <c r="B430" s="470" t="s">
        <v>165</v>
      </c>
      <c r="C430" s="320"/>
      <c r="D430" s="320"/>
      <c r="E430" s="320"/>
      <c r="F430" s="298"/>
      <c r="G430" s="298"/>
      <c r="H430" s="289">
        <f t="shared" si="100"/>
        <v>0</v>
      </c>
      <c r="I430" s="291"/>
      <c r="J430" s="294"/>
      <c r="K430" s="294"/>
      <c r="L430" s="294"/>
      <c r="M430" s="294"/>
      <c r="N430" s="294"/>
      <c r="O430" s="294"/>
      <c r="P430" s="294"/>
      <c r="Q430" s="295"/>
    </row>
    <row r="431" spans="1:17" ht="12.75">
      <c r="A431" s="448">
        <v>2</v>
      </c>
      <c r="B431" s="449" t="s">
        <v>166</v>
      </c>
      <c r="C431" s="286">
        <f t="shared" ref="C431:I431" si="102">C432+C448+C449+C450+C451+C452</f>
        <v>36</v>
      </c>
      <c r="D431" s="286">
        <f t="shared" si="102"/>
        <v>14.999999999999996</v>
      </c>
      <c r="E431" s="286">
        <f t="shared" si="102"/>
        <v>14</v>
      </c>
      <c r="F431" s="286">
        <f t="shared" si="102"/>
        <v>890.99999999999977</v>
      </c>
      <c r="G431" s="286">
        <f t="shared" si="102"/>
        <v>360</v>
      </c>
      <c r="H431" s="286">
        <f t="shared" si="102"/>
        <v>1260</v>
      </c>
      <c r="I431" s="286">
        <f t="shared" si="102"/>
        <v>890.99999999999977</v>
      </c>
      <c r="J431" s="294"/>
      <c r="K431" s="294"/>
      <c r="L431" s="294"/>
      <c r="M431" s="294"/>
      <c r="N431" s="294"/>
      <c r="O431" s="294"/>
      <c r="P431" s="294"/>
      <c r="Q431" s="295"/>
    </row>
    <row r="432" spans="1:17" ht="12.75">
      <c r="A432" s="473" t="s">
        <v>113</v>
      </c>
      <c r="B432" s="470" t="s">
        <v>197</v>
      </c>
      <c r="C432" s="286">
        <f t="shared" ref="C432:I432" si="103">SUM(C434:C447)</f>
        <v>36</v>
      </c>
      <c r="D432" s="286">
        <f t="shared" si="103"/>
        <v>14.999999999999996</v>
      </c>
      <c r="E432" s="286">
        <f t="shared" si="103"/>
        <v>14</v>
      </c>
      <c r="F432" s="286">
        <f t="shared" si="103"/>
        <v>890.99999999999977</v>
      </c>
      <c r="G432" s="286">
        <f t="shared" si="103"/>
        <v>360</v>
      </c>
      <c r="H432" s="286">
        <f t="shared" si="103"/>
        <v>1260</v>
      </c>
      <c r="I432" s="286">
        <f t="shared" si="103"/>
        <v>890.99999999999977</v>
      </c>
      <c r="J432" s="294"/>
      <c r="K432" s="294"/>
      <c r="L432" s="294"/>
      <c r="M432" s="294"/>
      <c r="N432" s="294"/>
      <c r="O432" s="294"/>
      <c r="P432" s="294"/>
      <c r="Q432" s="295"/>
    </row>
    <row r="433" spans="1:17" ht="13.5">
      <c r="A433" s="448" t="s">
        <v>115</v>
      </c>
      <c r="B433" s="471" t="s">
        <v>285</v>
      </c>
      <c r="C433" s="286"/>
      <c r="D433" s="286"/>
      <c r="E433" s="286"/>
      <c r="F433" s="298">
        <f t="shared" ref="F433:F447" si="104">I433+J433+K433</f>
        <v>0</v>
      </c>
      <c r="G433" s="298"/>
      <c r="H433" s="289">
        <f t="shared" ref="H433:H452" si="105">C433*E433*G433</f>
        <v>0</v>
      </c>
      <c r="I433" s="291">
        <f t="shared" ref="I433:I447" si="106">C433*D433*E433*16.5</f>
        <v>0</v>
      </c>
      <c r="J433" s="294"/>
      <c r="K433" s="294"/>
      <c r="L433" s="294"/>
      <c r="M433" s="294"/>
      <c r="N433" s="294"/>
      <c r="O433" s="294"/>
      <c r="P433" s="294"/>
      <c r="Q433" s="295"/>
    </row>
    <row r="434" spans="1:17" ht="12.75">
      <c r="A434" s="484"/>
      <c r="B434" s="462" t="s">
        <v>280</v>
      </c>
      <c r="C434" s="320">
        <v>3</v>
      </c>
      <c r="D434" s="320">
        <v>1.5</v>
      </c>
      <c r="E434" s="320">
        <v>3</v>
      </c>
      <c r="F434" s="298">
        <f t="shared" si="104"/>
        <v>222.75</v>
      </c>
      <c r="G434" s="298">
        <v>30</v>
      </c>
      <c r="H434" s="289">
        <f t="shared" si="105"/>
        <v>270</v>
      </c>
      <c r="I434" s="291">
        <f t="shared" si="106"/>
        <v>222.75</v>
      </c>
      <c r="J434" s="294"/>
      <c r="K434" s="294"/>
      <c r="L434" s="294"/>
      <c r="M434" s="294"/>
      <c r="N434" s="294"/>
      <c r="O434" s="294"/>
      <c r="P434" s="294"/>
      <c r="Q434" s="295"/>
    </row>
    <row r="435" spans="1:17" ht="13.5">
      <c r="A435" s="448" t="s">
        <v>118</v>
      </c>
      <c r="B435" s="471" t="s">
        <v>286</v>
      </c>
      <c r="C435" s="286"/>
      <c r="D435" s="286"/>
      <c r="E435" s="286"/>
      <c r="F435" s="298">
        <f t="shared" si="104"/>
        <v>0</v>
      </c>
      <c r="G435" s="298"/>
      <c r="H435" s="289">
        <f t="shared" si="105"/>
        <v>0</v>
      </c>
      <c r="I435" s="291">
        <f t="shared" si="106"/>
        <v>0</v>
      </c>
      <c r="J435" s="294"/>
      <c r="K435" s="294"/>
      <c r="L435" s="294"/>
      <c r="M435" s="294"/>
      <c r="N435" s="294"/>
      <c r="O435" s="294"/>
      <c r="P435" s="294"/>
      <c r="Q435" s="295"/>
    </row>
    <row r="436" spans="1:17" ht="12.75">
      <c r="A436" s="484"/>
      <c r="B436" s="462" t="s">
        <v>280</v>
      </c>
      <c r="C436" s="320">
        <v>3</v>
      </c>
      <c r="D436" s="320">
        <v>1.5</v>
      </c>
      <c r="E436" s="320">
        <v>1</v>
      </c>
      <c r="F436" s="298">
        <f t="shared" si="104"/>
        <v>74.25</v>
      </c>
      <c r="G436" s="298">
        <v>30</v>
      </c>
      <c r="H436" s="289">
        <f t="shared" si="105"/>
        <v>90</v>
      </c>
      <c r="I436" s="291">
        <f t="shared" si="106"/>
        <v>74.25</v>
      </c>
      <c r="J436" s="294"/>
      <c r="K436" s="294"/>
      <c r="L436" s="294"/>
      <c r="M436" s="294"/>
      <c r="N436" s="294"/>
      <c r="O436" s="294"/>
      <c r="P436" s="294"/>
      <c r="Q436" s="295"/>
    </row>
    <row r="437" spans="1:17" ht="13.5">
      <c r="A437" s="448" t="s">
        <v>287</v>
      </c>
      <c r="B437" s="471" t="s">
        <v>253</v>
      </c>
      <c r="C437" s="286"/>
      <c r="D437" s="286"/>
      <c r="E437" s="286"/>
      <c r="F437" s="298">
        <f t="shared" si="104"/>
        <v>0</v>
      </c>
      <c r="G437" s="298"/>
      <c r="H437" s="289">
        <f t="shared" si="105"/>
        <v>0</v>
      </c>
      <c r="I437" s="291">
        <f t="shared" si="106"/>
        <v>0</v>
      </c>
      <c r="J437" s="294"/>
      <c r="K437" s="294"/>
      <c r="L437" s="294"/>
      <c r="M437" s="294"/>
      <c r="N437" s="294"/>
      <c r="O437" s="294"/>
      <c r="P437" s="294"/>
      <c r="Q437" s="295"/>
    </row>
    <row r="438" spans="1:17" ht="12.75">
      <c r="A438" s="484"/>
      <c r="B438" s="462" t="s">
        <v>280</v>
      </c>
      <c r="C438" s="320">
        <v>3</v>
      </c>
      <c r="D438" s="320">
        <v>1.2</v>
      </c>
      <c r="E438" s="320">
        <v>1</v>
      </c>
      <c r="F438" s="298">
        <f t="shared" si="104"/>
        <v>59.399999999999991</v>
      </c>
      <c r="G438" s="298">
        <v>30</v>
      </c>
      <c r="H438" s="289">
        <f t="shared" si="105"/>
        <v>90</v>
      </c>
      <c r="I438" s="291">
        <f t="shared" si="106"/>
        <v>59.399999999999991</v>
      </c>
      <c r="J438" s="294"/>
      <c r="K438" s="294"/>
      <c r="L438" s="294"/>
      <c r="M438" s="294"/>
      <c r="N438" s="294"/>
      <c r="O438" s="294"/>
      <c r="P438" s="294"/>
      <c r="Q438" s="295"/>
    </row>
    <row r="439" spans="1:17" ht="12.75">
      <c r="A439" s="484"/>
      <c r="B439" s="462" t="s">
        <v>279</v>
      </c>
      <c r="C439" s="320">
        <v>3</v>
      </c>
      <c r="D439" s="320">
        <v>1.2</v>
      </c>
      <c r="E439" s="320">
        <v>1</v>
      </c>
      <c r="F439" s="298">
        <f t="shared" si="104"/>
        <v>59.399999999999991</v>
      </c>
      <c r="G439" s="298">
        <v>30</v>
      </c>
      <c r="H439" s="289">
        <f t="shared" si="105"/>
        <v>90</v>
      </c>
      <c r="I439" s="291">
        <f t="shared" si="106"/>
        <v>59.399999999999991</v>
      </c>
      <c r="J439" s="294"/>
      <c r="K439" s="294"/>
      <c r="L439" s="294"/>
      <c r="M439" s="294"/>
      <c r="N439" s="294"/>
      <c r="O439" s="294"/>
      <c r="P439" s="294"/>
      <c r="Q439" s="295"/>
    </row>
    <row r="440" spans="1:17" ht="12.75">
      <c r="A440" s="484"/>
      <c r="B440" s="462" t="s">
        <v>268</v>
      </c>
      <c r="C440" s="320">
        <v>3</v>
      </c>
      <c r="D440" s="320">
        <v>1.2</v>
      </c>
      <c r="E440" s="320">
        <v>1</v>
      </c>
      <c r="F440" s="298">
        <f t="shared" si="104"/>
        <v>59.399999999999991</v>
      </c>
      <c r="G440" s="298">
        <v>30</v>
      </c>
      <c r="H440" s="289">
        <f t="shared" si="105"/>
        <v>90</v>
      </c>
      <c r="I440" s="291">
        <f t="shared" si="106"/>
        <v>59.399999999999991</v>
      </c>
      <c r="J440" s="294"/>
      <c r="K440" s="294"/>
      <c r="L440" s="294"/>
      <c r="M440" s="294"/>
      <c r="N440" s="294"/>
      <c r="O440" s="294"/>
      <c r="P440" s="294"/>
      <c r="Q440" s="295"/>
    </row>
    <row r="441" spans="1:17" ht="12.75">
      <c r="A441" s="484"/>
      <c r="B441" s="462" t="s">
        <v>269</v>
      </c>
      <c r="C441" s="320">
        <v>3</v>
      </c>
      <c r="D441" s="320">
        <v>1.2</v>
      </c>
      <c r="E441" s="320">
        <v>1</v>
      </c>
      <c r="F441" s="298">
        <f t="shared" si="104"/>
        <v>59.399999999999991</v>
      </c>
      <c r="G441" s="298">
        <v>30</v>
      </c>
      <c r="H441" s="289">
        <f t="shared" si="105"/>
        <v>90</v>
      </c>
      <c r="I441" s="291">
        <f t="shared" si="106"/>
        <v>59.399999999999991</v>
      </c>
      <c r="J441" s="294"/>
      <c r="K441" s="294"/>
      <c r="L441" s="294"/>
      <c r="M441" s="294"/>
      <c r="N441" s="294"/>
      <c r="O441" s="294"/>
      <c r="P441" s="294"/>
      <c r="Q441" s="295"/>
    </row>
    <row r="442" spans="1:17" ht="12.75">
      <c r="A442" s="484"/>
      <c r="B442" s="462" t="s">
        <v>281</v>
      </c>
      <c r="C442" s="320">
        <v>3</v>
      </c>
      <c r="D442" s="320">
        <v>1.2</v>
      </c>
      <c r="E442" s="320">
        <v>1</v>
      </c>
      <c r="F442" s="298">
        <f t="shared" si="104"/>
        <v>59.399999999999991</v>
      </c>
      <c r="G442" s="298">
        <v>30</v>
      </c>
      <c r="H442" s="289">
        <f t="shared" si="105"/>
        <v>90</v>
      </c>
      <c r="I442" s="291">
        <f t="shared" si="106"/>
        <v>59.399999999999991</v>
      </c>
      <c r="J442" s="294"/>
      <c r="K442" s="294"/>
      <c r="L442" s="294"/>
      <c r="M442" s="294"/>
      <c r="N442" s="294"/>
      <c r="O442" s="294"/>
      <c r="P442" s="294"/>
      <c r="Q442" s="295"/>
    </row>
    <row r="443" spans="1:17" ht="12.75">
      <c r="A443" s="484"/>
      <c r="B443" s="462" t="s">
        <v>282</v>
      </c>
      <c r="C443" s="320">
        <v>3</v>
      </c>
      <c r="D443" s="320">
        <v>1.2</v>
      </c>
      <c r="E443" s="320">
        <v>1</v>
      </c>
      <c r="F443" s="298">
        <f t="shared" si="104"/>
        <v>59.399999999999991</v>
      </c>
      <c r="G443" s="298">
        <v>30</v>
      </c>
      <c r="H443" s="289">
        <f t="shared" si="105"/>
        <v>90</v>
      </c>
      <c r="I443" s="291">
        <f t="shared" si="106"/>
        <v>59.399999999999991</v>
      </c>
      <c r="J443" s="294"/>
      <c r="K443" s="294"/>
      <c r="L443" s="294"/>
      <c r="M443" s="294"/>
      <c r="N443" s="294"/>
      <c r="O443" s="294"/>
      <c r="P443" s="294"/>
      <c r="Q443" s="295"/>
    </row>
    <row r="444" spans="1:17" ht="12.75">
      <c r="A444" s="484"/>
      <c r="B444" s="462" t="s">
        <v>272</v>
      </c>
      <c r="C444" s="320">
        <v>3</v>
      </c>
      <c r="D444" s="320">
        <v>1.2</v>
      </c>
      <c r="E444" s="320">
        <v>1</v>
      </c>
      <c r="F444" s="298">
        <f t="shared" si="104"/>
        <v>59.399999999999991</v>
      </c>
      <c r="G444" s="298">
        <v>30</v>
      </c>
      <c r="H444" s="289">
        <f t="shared" si="105"/>
        <v>90</v>
      </c>
      <c r="I444" s="291">
        <f t="shared" si="106"/>
        <v>59.399999999999991</v>
      </c>
      <c r="J444" s="294"/>
      <c r="K444" s="294"/>
      <c r="L444" s="294"/>
      <c r="M444" s="294"/>
      <c r="N444" s="294"/>
      <c r="O444" s="294"/>
      <c r="P444" s="294"/>
      <c r="Q444" s="295"/>
    </row>
    <row r="445" spans="1:17" ht="12.75">
      <c r="A445" s="484"/>
      <c r="B445" s="462" t="s">
        <v>265</v>
      </c>
      <c r="C445" s="320">
        <v>3</v>
      </c>
      <c r="D445" s="320">
        <v>1.2</v>
      </c>
      <c r="E445" s="320">
        <v>1</v>
      </c>
      <c r="F445" s="298">
        <f t="shared" si="104"/>
        <v>59.399999999999991</v>
      </c>
      <c r="G445" s="298">
        <v>30</v>
      </c>
      <c r="H445" s="289">
        <f t="shared" si="105"/>
        <v>90</v>
      </c>
      <c r="I445" s="291">
        <f t="shared" si="106"/>
        <v>59.399999999999991</v>
      </c>
      <c r="J445" s="294"/>
      <c r="K445" s="294"/>
      <c r="L445" s="294"/>
      <c r="M445" s="294"/>
      <c r="N445" s="294"/>
      <c r="O445" s="294"/>
      <c r="P445" s="294"/>
      <c r="Q445" s="295"/>
    </row>
    <row r="446" spans="1:17" ht="12.75">
      <c r="A446" s="484"/>
      <c r="B446" s="462" t="s">
        <v>273</v>
      </c>
      <c r="C446" s="320">
        <v>3</v>
      </c>
      <c r="D446" s="320">
        <v>1.2</v>
      </c>
      <c r="E446" s="320">
        <v>1</v>
      </c>
      <c r="F446" s="298">
        <f t="shared" si="104"/>
        <v>59.399999999999991</v>
      </c>
      <c r="G446" s="298">
        <v>30</v>
      </c>
      <c r="H446" s="289">
        <f t="shared" si="105"/>
        <v>90</v>
      </c>
      <c r="I446" s="291">
        <f t="shared" si="106"/>
        <v>59.399999999999991</v>
      </c>
      <c r="J446" s="294"/>
      <c r="K446" s="294"/>
      <c r="L446" s="294"/>
      <c r="M446" s="294"/>
      <c r="N446" s="294"/>
      <c r="O446" s="294"/>
      <c r="P446" s="294"/>
      <c r="Q446" s="295"/>
    </row>
    <row r="447" spans="1:17" ht="12.75">
      <c r="A447" s="484"/>
      <c r="B447" s="462" t="s">
        <v>284</v>
      </c>
      <c r="C447" s="320">
        <v>3</v>
      </c>
      <c r="D447" s="320">
        <v>1.2</v>
      </c>
      <c r="E447" s="320">
        <v>1</v>
      </c>
      <c r="F447" s="298">
        <f t="shared" si="104"/>
        <v>59.399999999999991</v>
      </c>
      <c r="G447" s="298">
        <v>30</v>
      </c>
      <c r="H447" s="289">
        <f t="shared" si="105"/>
        <v>90</v>
      </c>
      <c r="I447" s="291">
        <f t="shared" si="106"/>
        <v>59.399999999999991</v>
      </c>
      <c r="J447" s="294"/>
      <c r="K447" s="294"/>
      <c r="L447" s="294"/>
      <c r="M447" s="294"/>
      <c r="N447" s="294"/>
      <c r="O447" s="294"/>
      <c r="P447" s="294"/>
      <c r="Q447" s="295"/>
    </row>
    <row r="448" spans="1:17" ht="12.75">
      <c r="A448" s="448" t="s">
        <v>155</v>
      </c>
      <c r="B448" s="470" t="s">
        <v>199</v>
      </c>
      <c r="C448" s="320">
        <v>0</v>
      </c>
      <c r="D448" s="320">
        <v>0</v>
      </c>
      <c r="E448" s="320">
        <v>0</v>
      </c>
      <c r="F448" s="298"/>
      <c r="G448" s="298"/>
      <c r="H448" s="289">
        <f t="shared" si="105"/>
        <v>0</v>
      </c>
      <c r="I448" s="291"/>
      <c r="J448" s="294"/>
      <c r="K448" s="294"/>
      <c r="L448" s="294"/>
      <c r="M448" s="294"/>
      <c r="N448" s="294"/>
      <c r="O448" s="294"/>
      <c r="P448" s="294"/>
      <c r="Q448" s="295"/>
    </row>
    <row r="449" spans="1:17" ht="12.75">
      <c r="A449" s="448">
        <v>3</v>
      </c>
      <c r="B449" s="449" t="s">
        <v>200</v>
      </c>
      <c r="C449" s="320">
        <v>0</v>
      </c>
      <c r="D449" s="320">
        <v>0</v>
      </c>
      <c r="E449" s="320">
        <v>0</v>
      </c>
      <c r="F449" s="298"/>
      <c r="G449" s="298"/>
      <c r="H449" s="289">
        <f t="shared" si="105"/>
        <v>0</v>
      </c>
      <c r="I449" s="291"/>
      <c r="J449" s="294"/>
      <c r="K449" s="294"/>
      <c r="L449" s="294"/>
      <c r="M449" s="294"/>
      <c r="N449" s="294"/>
      <c r="O449" s="294"/>
      <c r="P449" s="294"/>
      <c r="Q449" s="295"/>
    </row>
    <row r="450" spans="1:17" ht="12.75">
      <c r="A450" s="448" t="s">
        <v>113</v>
      </c>
      <c r="B450" s="470" t="s">
        <v>201</v>
      </c>
      <c r="C450" s="320">
        <v>0</v>
      </c>
      <c r="D450" s="320">
        <v>0</v>
      </c>
      <c r="E450" s="320">
        <v>0</v>
      </c>
      <c r="F450" s="298"/>
      <c r="G450" s="298"/>
      <c r="H450" s="289">
        <f t="shared" si="105"/>
        <v>0</v>
      </c>
      <c r="I450" s="291"/>
      <c r="J450" s="294"/>
      <c r="K450" s="294"/>
      <c r="L450" s="294"/>
      <c r="M450" s="294"/>
      <c r="N450" s="294"/>
      <c r="O450" s="294"/>
      <c r="P450" s="294"/>
      <c r="Q450" s="295"/>
    </row>
    <row r="451" spans="1:17" ht="12.75">
      <c r="A451" s="448" t="s">
        <v>155</v>
      </c>
      <c r="B451" s="470" t="s">
        <v>170</v>
      </c>
      <c r="C451" s="320">
        <v>0</v>
      </c>
      <c r="D451" s="320">
        <v>0</v>
      </c>
      <c r="E451" s="320">
        <v>0</v>
      </c>
      <c r="F451" s="298"/>
      <c r="G451" s="298"/>
      <c r="H451" s="289">
        <f t="shared" si="105"/>
        <v>0</v>
      </c>
      <c r="I451" s="291"/>
      <c r="J451" s="294"/>
      <c r="K451" s="294"/>
      <c r="L451" s="294"/>
      <c r="M451" s="294"/>
      <c r="N451" s="294"/>
      <c r="O451" s="294"/>
      <c r="P451" s="294"/>
      <c r="Q451" s="295"/>
    </row>
    <row r="452" spans="1:17" ht="12.75">
      <c r="A452" s="448" t="s">
        <v>169</v>
      </c>
      <c r="B452" s="470" t="s">
        <v>202</v>
      </c>
      <c r="C452" s="320">
        <v>0</v>
      </c>
      <c r="D452" s="320">
        <v>0</v>
      </c>
      <c r="E452" s="320">
        <v>0</v>
      </c>
      <c r="F452" s="298"/>
      <c r="G452" s="298"/>
      <c r="H452" s="289">
        <f t="shared" si="105"/>
        <v>0</v>
      </c>
      <c r="I452" s="291"/>
      <c r="J452" s="294"/>
      <c r="K452" s="294"/>
      <c r="L452" s="294"/>
      <c r="M452" s="294"/>
      <c r="N452" s="294"/>
      <c r="O452" s="294"/>
      <c r="P452" s="294"/>
      <c r="Q452" s="295"/>
    </row>
    <row r="453" spans="1:17" ht="12.75">
      <c r="A453" s="448" t="s">
        <v>38</v>
      </c>
      <c r="B453" s="449" t="s">
        <v>203</v>
      </c>
      <c r="C453" s="286">
        <f t="shared" ref="C453:G453" si="107">C455+C480</f>
        <v>48</v>
      </c>
      <c r="D453" s="286">
        <f t="shared" si="107"/>
        <v>16</v>
      </c>
      <c r="E453" s="286">
        <f t="shared" si="107"/>
        <v>32</v>
      </c>
      <c r="F453" s="286">
        <f t="shared" si="107"/>
        <v>1584</v>
      </c>
      <c r="G453" s="286">
        <f t="shared" si="107"/>
        <v>510</v>
      </c>
      <c r="H453" s="286">
        <f>H455+H480</f>
        <v>2880</v>
      </c>
      <c r="I453" s="291">
        <f>I454+I480</f>
        <v>1584</v>
      </c>
      <c r="J453" s="294"/>
      <c r="K453" s="294"/>
      <c r="L453" s="294"/>
      <c r="M453" s="294"/>
      <c r="N453" s="294"/>
      <c r="O453" s="294"/>
      <c r="P453" s="294"/>
      <c r="Q453" s="295"/>
    </row>
    <row r="454" spans="1:17" ht="12.75">
      <c r="A454" s="448">
        <v>1</v>
      </c>
      <c r="B454" s="449" t="s">
        <v>171</v>
      </c>
      <c r="C454" s="286">
        <f t="shared" ref="C454:I454" si="108">C455</f>
        <v>48</v>
      </c>
      <c r="D454" s="286">
        <f t="shared" si="108"/>
        <v>16</v>
      </c>
      <c r="E454" s="286">
        <f t="shared" si="108"/>
        <v>32</v>
      </c>
      <c r="F454" s="286">
        <f t="shared" si="108"/>
        <v>1584</v>
      </c>
      <c r="G454" s="286">
        <f t="shared" si="108"/>
        <v>510</v>
      </c>
      <c r="H454" s="286">
        <f t="shared" si="108"/>
        <v>2880</v>
      </c>
      <c r="I454" s="291">
        <f t="shared" si="108"/>
        <v>1584</v>
      </c>
      <c r="J454" s="294"/>
      <c r="K454" s="294"/>
      <c r="L454" s="294"/>
      <c r="M454" s="294"/>
      <c r="N454" s="294"/>
      <c r="O454" s="294"/>
      <c r="P454" s="294"/>
      <c r="Q454" s="295"/>
    </row>
    <row r="455" spans="1:17" ht="12.75">
      <c r="A455" s="448" t="s">
        <v>113</v>
      </c>
      <c r="B455" s="470" t="s">
        <v>172</v>
      </c>
      <c r="C455" s="286">
        <f t="shared" ref="C455:I455" si="109">SUM(C457:C479)</f>
        <v>48</v>
      </c>
      <c r="D455" s="286">
        <f t="shared" si="109"/>
        <v>16</v>
      </c>
      <c r="E455" s="286">
        <f t="shared" si="109"/>
        <v>32</v>
      </c>
      <c r="F455" s="286">
        <f t="shared" si="109"/>
        <v>1584</v>
      </c>
      <c r="G455" s="286">
        <f t="shared" si="109"/>
        <v>510</v>
      </c>
      <c r="H455" s="286">
        <f t="shared" si="109"/>
        <v>2880</v>
      </c>
      <c r="I455" s="291">
        <f t="shared" si="109"/>
        <v>1584</v>
      </c>
      <c r="J455" s="294"/>
      <c r="K455" s="294"/>
      <c r="L455" s="294"/>
      <c r="M455" s="294"/>
      <c r="N455" s="294"/>
      <c r="O455" s="294"/>
      <c r="P455" s="294"/>
      <c r="Q455" s="295"/>
    </row>
    <row r="456" spans="1:17" ht="12.75">
      <c r="A456" s="448" t="s">
        <v>288</v>
      </c>
      <c r="B456" s="470" t="s">
        <v>289</v>
      </c>
      <c r="C456" s="286"/>
      <c r="D456" s="286"/>
      <c r="E456" s="286"/>
      <c r="F456" s="298">
        <f t="shared" ref="F456:F479" si="110">I456+J456+K456</f>
        <v>0</v>
      </c>
      <c r="G456" s="298"/>
      <c r="H456" s="289">
        <f t="shared" ref="H456:H479" si="111">C456*E456*G456</f>
        <v>0</v>
      </c>
      <c r="I456" s="291">
        <f t="shared" ref="I456:I479" si="112">C456*D456*E456*16.5</f>
        <v>0</v>
      </c>
      <c r="J456" s="294"/>
      <c r="K456" s="294"/>
      <c r="L456" s="294"/>
      <c r="M456" s="294"/>
      <c r="N456" s="294"/>
      <c r="O456" s="294"/>
      <c r="P456" s="294"/>
      <c r="Q456" s="295"/>
    </row>
    <row r="457" spans="1:17" ht="12.75">
      <c r="A457" s="484"/>
      <c r="B457" s="462" t="s">
        <v>265</v>
      </c>
      <c r="C457" s="320">
        <v>3</v>
      </c>
      <c r="D457" s="320">
        <v>1</v>
      </c>
      <c r="E457" s="320">
        <v>2</v>
      </c>
      <c r="F457" s="298">
        <f t="shared" si="110"/>
        <v>99</v>
      </c>
      <c r="G457" s="298">
        <v>30</v>
      </c>
      <c r="H457" s="289">
        <f t="shared" si="111"/>
        <v>180</v>
      </c>
      <c r="I457" s="291">
        <f t="shared" si="112"/>
        <v>99</v>
      </c>
      <c r="J457" s="294"/>
      <c r="K457" s="294"/>
      <c r="L457" s="294"/>
      <c r="M457" s="294"/>
      <c r="N457" s="294"/>
      <c r="O457" s="294"/>
      <c r="P457" s="294"/>
      <c r="Q457" s="295"/>
    </row>
    <row r="458" spans="1:17" ht="12.75">
      <c r="A458" s="484"/>
      <c r="B458" s="462" t="s">
        <v>127</v>
      </c>
      <c r="C458" s="320">
        <v>3</v>
      </c>
      <c r="D458" s="320">
        <v>1</v>
      </c>
      <c r="E458" s="320">
        <v>2</v>
      </c>
      <c r="F458" s="298">
        <f t="shared" si="110"/>
        <v>99</v>
      </c>
      <c r="G458" s="298">
        <v>30</v>
      </c>
      <c r="H458" s="289">
        <f t="shared" si="111"/>
        <v>180</v>
      </c>
      <c r="I458" s="291">
        <f t="shared" si="112"/>
        <v>99</v>
      </c>
      <c r="J458" s="294"/>
      <c r="K458" s="294"/>
      <c r="L458" s="294"/>
      <c r="M458" s="294"/>
      <c r="N458" s="294"/>
      <c r="O458" s="294"/>
      <c r="P458" s="294"/>
      <c r="Q458" s="295"/>
    </row>
    <row r="459" spans="1:17" ht="12.75">
      <c r="A459" s="448" t="s">
        <v>290</v>
      </c>
      <c r="B459" s="470" t="s">
        <v>291</v>
      </c>
      <c r="C459" s="320"/>
      <c r="D459" s="320"/>
      <c r="E459" s="320"/>
      <c r="F459" s="298">
        <f t="shared" si="110"/>
        <v>0</v>
      </c>
      <c r="G459" s="298"/>
      <c r="H459" s="289">
        <f t="shared" si="111"/>
        <v>0</v>
      </c>
      <c r="I459" s="291">
        <f t="shared" si="112"/>
        <v>0</v>
      </c>
      <c r="J459" s="294"/>
      <c r="K459" s="294"/>
      <c r="L459" s="294"/>
      <c r="M459" s="294"/>
      <c r="N459" s="294"/>
      <c r="O459" s="294"/>
      <c r="P459" s="294"/>
      <c r="Q459" s="295"/>
    </row>
    <row r="460" spans="1:17" ht="12.75">
      <c r="A460" s="484"/>
      <c r="B460" s="462" t="s">
        <v>281</v>
      </c>
      <c r="C460" s="320">
        <v>3</v>
      </c>
      <c r="D460" s="320">
        <v>1</v>
      </c>
      <c r="E460" s="320">
        <v>2</v>
      </c>
      <c r="F460" s="298">
        <f t="shared" si="110"/>
        <v>99</v>
      </c>
      <c r="G460" s="298">
        <v>30</v>
      </c>
      <c r="H460" s="289">
        <f t="shared" si="111"/>
        <v>180</v>
      </c>
      <c r="I460" s="291">
        <f t="shared" si="112"/>
        <v>99</v>
      </c>
      <c r="J460" s="294"/>
      <c r="K460" s="294"/>
      <c r="L460" s="294"/>
      <c r="M460" s="294"/>
      <c r="N460" s="294"/>
      <c r="O460" s="294"/>
      <c r="P460" s="294"/>
      <c r="Q460" s="295"/>
    </row>
    <row r="461" spans="1:17" ht="12.75">
      <c r="A461" s="484"/>
      <c r="B461" s="462" t="s">
        <v>292</v>
      </c>
      <c r="C461" s="320">
        <v>3</v>
      </c>
      <c r="D461" s="320">
        <v>1</v>
      </c>
      <c r="E461" s="320">
        <v>2</v>
      </c>
      <c r="F461" s="298">
        <f t="shared" si="110"/>
        <v>99</v>
      </c>
      <c r="G461" s="298">
        <v>30</v>
      </c>
      <c r="H461" s="289">
        <f t="shared" si="111"/>
        <v>180</v>
      </c>
      <c r="I461" s="291">
        <f t="shared" si="112"/>
        <v>99</v>
      </c>
      <c r="J461" s="294"/>
      <c r="K461" s="294"/>
      <c r="L461" s="294"/>
      <c r="M461" s="294"/>
      <c r="N461" s="294"/>
      <c r="O461" s="294"/>
      <c r="P461" s="294"/>
      <c r="Q461" s="295"/>
    </row>
    <row r="462" spans="1:17" ht="12.75">
      <c r="A462" s="448" t="s">
        <v>287</v>
      </c>
      <c r="B462" s="470" t="s">
        <v>293</v>
      </c>
      <c r="C462" s="320"/>
      <c r="D462" s="320"/>
      <c r="E462" s="320"/>
      <c r="F462" s="298">
        <f t="shared" si="110"/>
        <v>0</v>
      </c>
      <c r="G462" s="298"/>
      <c r="H462" s="289">
        <f t="shared" si="111"/>
        <v>0</v>
      </c>
      <c r="I462" s="291">
        <f t="shared" si="112"/>
        <v>0</v>
      </c>
      <c r="J462" s="294"/>
      <c r="K462" s="294"/>
      <c r="L462" s="294"/>
      <c r="M462" s="294"/>
      <c r="N462" s="294"/>
      <c r="O462" s="294"/>
      <c r="P462" s="294"/>
      <c r="Q462" s="295"/>
    </row>
    <row r="463" spans="1:17" ht="12.75">
      <c r="A463" s="484"/>
      <c r="B463" s="468" t="s">
        <v>272</v>
      </c>
      <c r="C463" s="320">
        <v>3</v>
      </c>
      <c r="D463" s="320">
        <v>1</v>
      </c>
      <c r="E463" s="320">
        <v>2</v>
      </c>
      <c r="F463" s="298">
        <f t="shared" si="110"/>
        <v>99</v>
      </c>
      <c r="G463" s="298">
        <v>30</v>
      </c>
      <c r="H463" s="289">
        <f t="shared" si="111"/>
        <v>180</v>
      </c>
      <c r="I463" s="291">
        <f t="shared" si="112"/>
        <v>99</v>
      </c>
      <c r="J463" s="294"/>
      <c r="K463" s="294"/>
      <c r="L463" s="294"/>
      <c r="M463" s="294"/>
      <c r="N463" s="294"/>
      <c r="O463" s="294"/>
      <c r="P463" s="294"/>
      <c r="Q463" s="295"/>
    </row>
    <row r="464" spans="1:17" ht="12.75">
      <c r="A464" s="484"/>
      <c r="B464" s="468" t="s">
        <v>273</v>
      </c>
      <c r="C464" s="320">
        <v>3</v>
      </c>
      <c r="D464" s="320">
        <v>1</v>
      </c>
      <c r="E464" s="320">
        <v>2</v>
      </c>
      <c r="F464" s="298">
        <f t="shared" si="110"/>
        <v>99</v>
      </c>
      <c r="G464" s="298">
        <v>30</v>
      </c>
      <c r="H464" s="289">
        <f t="shared" si="111"/>
        <v>180</v>
      </c>
      <c r="I464" s="291">
        <f t="shared" si="112"/>
        <v>99</v>
      </c>
      <c r="J464" s="294"/>
      <c r="K464" s="294"/>
      <c r="L464" s="294"/>
      <c r="M464" s="294"/>
      <c r="N464" s="294"/>
      <c r="O464" s="294"/>
      <c r="P464" s="294"/>
      <c r="Q464" s="295"/>
    </row>
    <row r="465" spans="1:17" ht="12.75">
      <c r="A465" s="448" t="s">
        <v>228</v>
      </c>
      <c r="B465" s="470" t="s">
        <v>294</v>
      </c>
      <c r="C465" s="320"/>
      <c r="D465" s="320"/>
      <c r="E465" s="320"/>
      <c r="F465" s="298">
        <f t="shared" si="110"/>
        <v>0</v>
      </c>
      <c r="G465" s="298"/>
      <c r="H465" s="289">
        <f t="shared" si="111"/>
        <v>0</v>
      </c>
      <c r="I465" s="291">
        <f t="shared" si="112"/>
        <v>0</v>
      </c>
      <c r="J465" s="294"/>
      <c r="K465" s="294"/>
      <c r="L465" s="294"/>
      <c r="M465" s="294"/>
      <c r="N465" s="294"/>
      <c r="O465" s="294"/>
      <c r="P465" s="294"/>
      <c r="Q465" s="295"/>
    </row>
    <row r="466" spans="1:17" ht="12.75">
      <c r="A466" s="484"/>
      <c r="B466" s="468" t="s">
        <v>261</v>
      </c>
      <c r="C466" s="320">
        <v>3</v>
      </c>
      <c r="D466" s="320">
        <v>1</v>
      </c>
      <c r="E466" s="320">
        <v>2</v>
      </c>
      <c r="F466" s="298">
        <f t="shared" si="110"/>
        <v>99</v>
      </c>
      <c r="G466" s="298">
        <v>30</v>
      </c>
      <c r="H466" s="289">
        <f t="shared" si="111"/>
        <v>180</v>
      </c>
      <c r="I466" s="291">
        <f t="shared" si="112"/>
        <v>99</v>
      </c>
      <c r="J466" s="294"/>
      <c r="K466" s="294"/>
      <c r="L466" s="294"/>
      <c r="M466" s="294"/>
      <c r="N466" s="294"/>
      <c r="O466" s="294"/>
      <c r="P466" s="294"/>
      <c r="Q466" s="295"/>
    </row>
    <row r="467" spans="1:17" ht="12.75">
      <c r="A467" s="484"/>
      <c r="B467" s="468" t="s">
        <v>270</v>
      </c>
      <c r="C467" s="320">
        <v>3</v>
      </c>
      <c r="D467" s="320">
        <v>1</v>
      </c>
      <c r="E467" s="320">
        <v>2</v>
      </c>
      <c r="F467" s="298">
        <f t="shared" si="110"/>
        <v>99</v>
      </c>
      <c r="G467" s="298">
        <v>30</v>
      </c>
      <c r="H467" s="289">
        <f t="shared" si="111"/>
        <v>180</v>
      </c>
      <c r="I467" s="291">
        <f t="shared" si="112"/>
        <v>99</v>
      </c>
      <c r="J467" s="294"/>
      <c r="K467" s="294"/>
      <c r="L467" s="294"/>
      <c r="M467" s="294"/>
      <c r="N467" s="294"/>
      <c r="O467" s="294"/>
      <c r="P467" s="294"/>
      <c r="Q467" s="295"/>
    </row>
    <row r="468" spans="1:17" ht="12.75">
      <c r="A468" s="448" t="s">
        <v>295</v>
      </c>
      <c r="B468" s="470" t="s">
        <v>296</v>
      </c>
      <c r="C468" s="320"/>
      <c r="D468" s="320"/>
      <c r="E468" s="320"/>
      <c r="F468" s="298">
        <f t="shared" si="110"/>
        <v>0</v>
      </c>
      <c r="G468" s="298"/>
      <c r="H468" s="289">
        <f t="shared" si="111"/>
        <v>0</v>
      </c>
      <c r="I468" s="291">
        <f t="shared" si="112"/>
        <v>0</v>
      </c>
      <c r="J468" s="294"/>
      <c r="K468" s="294"/>
      <c r="L468" s="294"/>
      <c r="M468" s="294"/>
      <c r="N468" s="294"/>
      <c r="O468" s="294"/>
      <c r="P468" s="294"/>
      <c r="Q468" s="295"/>
    </row>
    <row r="469" spans="1:17" ht="12.75">
      <c r="A469" s="484"/>
      <c r="B469" s="462" t="s">
        <v>265</v>
      </c>
      <c r="C469" s="320">
        <v>3</v>
      </c>
      <c r="D469" s="320">
        <v>1</v>
      </c>
      <c r="E469" s="320">
        <v>2</v>
      </c>
      <c r="F469" s="298">
        <f t="shared" si="110"/>
        <v>99</v>
      </c>
      <c r="G469" s="298">
        <v>30</v>
      </c>
      <c r="H469" s="289">
        <f t="shared" si="111"/>
        <v>180</v>
      </c>
      <c r="I469" s="291">
        <f t="shared" si="112"/>
        <v>99</v>
      </c>
      <c r="J469" s="294"/>
      <c r="K469" s="294"/>
      <c r="L469" s="294"/>
      <c r="M469" s="294"/>
      <c r="N469" s="294"/>
      <c r="O469" s="294"/>
      <c r="P469" s="294"/>
      <c r="Q469" s="295"/>
    </row>
    <row r="470" spans="1:17" ht="12.75">
      <c r="A470" s="484"/>
      <c r="B470" s="462" t="s">
        <v>127</v>
      </c>
      <c r="C470" s="320">
        <v>3</v>
      </c>
      <c r="D470" s="320">
        <v>1</v>
      </c>
      <c r="E470" s="320">
        <v>2</v>
      </c>
      <c r="F470" s="298">
        <f t="shared" si="110"/>
        <v>99</v>
      </c>
      <c r="G470" s="298">
        <v>30</v>
      </c>
      <c r="H470" s="289">
        <f t="shared" si="111"/>
        <v>180</v>
      </c>
      <c r="I470" s="291">
        <f t="shared" si="112"/>
        <v>99</v>
      </c>
      <c r="J470" s="294"/>
      <c r="K470" s="294"/>
      <c r="L470" s="294"/>
      <c r="M470" s="294"/>
      <c r="N470" s="294"/>
      <c r="O470" s="294"/>
      <c r="P470" s="294"/>
      <c r="Q470" s="295"/>
    </row>
    <row r="471" spans="1:17" ht="12.75">
      <c r="A471" s="448" t="s">
        <v>297</v>
      </c>
      <c r="B471" s="470" t="s">
        <v>298</v>
      </c>
      <c r="C471" s="320"/>
      <c r="D471" s="320"/>
      <c r="E471" s="320"/>
      <c r="F471" s="298">
        <f t="shared" si="110"/>
        <v>0</v>
      </c>
      <c r="G471" s="298">
        <v>30</v>
      </c>
      <c r="H471" s="289">
        <f t="shared" si="111"/>
        <v>0</v>
      </c>
      <c r="I471" s="291">
        <f t="shared" si="112"/>
        <v>0</v>
      </c>
      <c r="J471" s="294"/>
      <c r="K471" s="294"/>
      <c r="L471" s="294"/>
      <c r="M471" s="294"/>
      <c r="N471" s="294"/>
      <c r="O471" s="294"/>
      <c r="P471" s="294"/>
      <c r="Q471" s="295"/>
    </row>
    <row r="472" spans="1:17" ht="12.75">
      <c r="A472" s="448"/>
      <c r="B472" s="462" t="s">
        <v>281</v>
      </c>
      <c r="C472" s="320">
        <v>3</v>
      </c>
      <c r="D472" s="320">
        <v>1</v>
      </c>
      <c r="E472" s="320">
        <v>2</v>
      </c>
      <c r="F472" s="298">
        <f t="shared" si="110"/>
        <v>99</v>
      </c>
      <c r="G472" s="298">
        <v>30</v>
      </c>
      <c r="H472" s="289">
        <f t="shared" si="111"/>
        <v>180</v>
      </c>
      <c r="I472" s="291">
        <f t="shared" si="112"/>
        <v>99</v>
      </c>
      <c r="J472" s="294"/>
      <c r="K472" s="294"/>
      <c r="L472" s="294"/>
      <c r="M472" s="294"/>
      <c r="N472" s="294"/>
      <c r="O472" s="294"/>
      <c r="P472" s="294"/>
      <c r="Q472" s="295"/>
    </row>
    <row r="473" spans="1:17" ht="12.75">
      <c r="A473" s="484"/>
      <c r="B473" s="462" t="s">
        <v>292</v>
      </c>
      <c r="C473" s="320">
        <v>3</v>
      </c>
      <c r="D473" s="320">
        <v>1</v>
      </c>
      <c r="E473" s="320">
        <v>2</v>
      </c>
      <c r="F473" s="298">
        <f t="shared" si="110"/>
        <v>99</v>
      </c>
      <c r="G473" s="298">
        <v>30</v>
      </c>
      <c r="H473" s="289">
        <f t="shared" si="111"/>
        <v>180</v>
      </c>
      <c r="I473" s="291">
        <f t="shared" si="112"/>
        <v>99</v>
      </c>
      <c r="J473" s="294"/>
      <c r="K473" s="294"/>
      <c r="L473" s="294"/>
      <c r="M473" s="294"/>
      <c r="N473" s="294"/>
      <c r="O473" s="294"/>
      <c r="P473" s="294"/>
      <c r="Q473" s="295"/>
    </row>
    <row r="474" spans="1:17" ht="12.75">
      <c r="A474" s="448" t="s">
        <v>231</v>
      </c>
      <c r="B474" s="470" t="s">
        <v>299</v>
      </c>
      <c r="C474" s="320"/>
      <c r="D474" s="320"/>
      <c r="E474" s="320"/>
      <c r="F474" s="298">
        <f t="shared" si="110"/>
        <v>0</v>
      </c>
      <c r="G474" s="298"/>
      <c r="H474" s="289">
        <f t="shared" si="111"/>
        <v>0</v>
      </c>
      <c r="I474" s="291">
        <f t="shared" si="112"/>
        <v>0</v>
      </c>
      <c r="J474" s="294"/>
      <c r="K474" s="294"/>
      <c r="L474" s="294"/>
      <c r="M474" s="294"/>
      <c r="N474" s="294"/>
      <c r="O474" s="294"/>
      <c r="P474" s="294"/>
      <c r="Q474" s="295"/>
    </row>
    <row r="475" spans="1:17" ht="12.75">
      <c r="A475" s="448"/>
      <c r="B475" s="468" t="s">
        <v>272</v>
      </c>
      <c r="C475" s="320">
        <v>3</v>
      </c>
      <c r="D475" s="320">
        <v>1</v>
      </c>
      <c r="E475" s="320">
        <v>2</v>
      </c>
      <c r="F475" s="298">
        <f t="shared" si="110"/>
        <v>99</v>
      </c>
      <c r="G475" s="298">
        <v>30</v>
      </c>
      <c r="H475" s="289">
        <f t="shared" si="111"/>
        <v>180</v>
      </c>
      <c r="I475" s="291">
        <f t="shared" si="112"/>
        <v>99</v>
      </c>
      <c r="J475" s="294"/>
      <c r="K475" s="294"/>
      <c r="L475" s="294"/>
      <c r="M475" s="294"/>
      <c r="N475" s="294"/>
      <c r="O475" s="294"/>
      <c r="P475" s="294"/>
      <c r="Q475" s="295"/>
    </row>
    <row r="476" spans="1:17" ht="12.75">
      <c r="A476" s="484"/>
      <c r="B476" s="468" t="s">
        <v>273</v>
      </c>
      <c r="C476" s="320">
        <v>3</v>
      </c>
      <c r="D476" s="320">
        <v>1</v>
      </c>
      <c r="E476" s="320">
        <v>2</v>
      </c>
      <c r="F476" s="298">
        <f t="shared" si="110"/>
        <v>99</v>
      </c>
      <c r="G476" s="298">
        <v>30</v>
      </c>
      <c r="H476" s="289">
        <f t="shared" si="111"/>
        <v>180</v>
      </c>
      <c r="I476" s="291">
        <f t="shared" si="112"/>
        <v>99</v>
      </c>
      <c r="J476" s="294"/>
      <c r="K476" s="294"/>
      <c r="L476" s="294"/>
      <c r="M476" s="294"/>
      <c r="N476" s="294"/>
      <c r="O476" s="294"/>
      <c r="P476" s="294"/>
      <c r="Q476" s="295"/>
    </row>
    <row r="477" spans="1:17" ht="12.75">
      <c r="A477" s="448" t="s">
        <v>300</v>
      </c>
      <c r="B477" s="470" t="s">
        <v>301</v>
      </c>
      <c r="C477" s="320"/>
      <c r="D477" s="320"/>
      <c r="E477" s="320"/>
      <c r="F477" s="298">
        <f t="shared" si="110"/>
        <v>0</v>
      </c>
      <c r="G477" s="298"/>
      <c r="H477" s="289">
        <f t="shared" si="111"/>
        <v>0</v>
      </c>
      <c r="I477" s="291">
        <f t="shared" si="112"/>
        <v>0</v>
      </c>
      <c r="J477" s="294"/>
      <c r="K477" s="294"/>
      <c r="L477" s="294"/>
      <c r="M477" s="294"/>
      <c r="N477" s="294"/>
      <c r="O477" s="294"/>
      <c r="P477" s="294"/>
      <c r="Q477" s="295"/>
    </row>
    <row r="478" spans="1:17" ht="12.75">
      <c r="A478" s="484"/>
      <c r="B478" s="468" t="s">
        <v>261</v>
      </c>
      <c r="C478" s="320">
        <v>3</v>
      </c>
      <c r="D478" s="320">
        <v>1</v>
      </c>
      <c r="E478" s="320">
        <v>2</v>
      </c>
      <c r="F478" s="298">
        <f t="shared" si="110"/>
        <v>99</v>
      </c>
      <c r="G478" s="298">
        <v>30</v>
      </c>
      <c r="H478" s="289">
        <f t="shared" si="111"/>
        <v>180</v>
      </c>
      <c r="I478" s="291">
        <f t="shared" si="112"/>
        <v>99</v>
      </c>
      <c r="J478" s="294"/>
      <c r="K478" s="294"/>
      <c r="L478" s="294"/>
      <c r="M478" s="294"/>
      <c r="N478" s="294"/>
      <c r="O478" s="294"/>
      <c r="P478" s="294"/>
      <c r="Q478" s="295"/>
    </row>
    <row r="479" spans="1:17" ht="12.75">
      <c r="A479" s="484"/>
      <c r="B479" s="468" t="s">
        <v>270</v>
      </c>
      <c r="C479" s="320">
        <v>3</v>
      </c>
      <c r="D479" s="320">
        <v>1</v>
      </c>
      <c r="E479" s="320">
        <v>2</v>
      </c>
      <c r="F479" s="298">
        <f t="shared" si="110"/>
        <v>99</v>
      </c>
      <c r="G479" s="298">
        <v>30</v>
      </c>
      <c r="H479" s="289">
        <f t="shared" si="111"/>
        <v>180</v>
      </c>
      <c r="I479" s="291">
        <f t="shared" si="112"/>
        <v>99</v>
      </c>
      <c r="J479" s="294"/>
      <c r="K479" s="294"/>
      <c r="L479" s="294"/>
      <c r="M479" s="294"/>
      <c r="N479" s="294"/>
      <c r="O479" s="294"/>
      <c r="P479" s="294"/>
      <c r="Q479" s="295"/>
    </row>
    <row r="480" spans="1:17" ht="12.75">
      <c r="A480" s="448">
        <v>2</v>
      </c>
      <c r="B480" s="449" t="s">
        <v>72</v>
      </c>
      <c r="C480" s="286">
        <f t="shared" ref="C480:H480" si="113">C481</f>
        <v>0</v>
      </c>
      <c r="D480" s="286">
        <f t="shared" si="113"/>
        <v>0</v>
      </c>
      <c r="E480" s="286">
        <f t="shared" si="113"/>
        <v>0</v>
      </c>
      <c r="F480" s="286">
        <f t="shared" si="113"/>
        <v>0</v>
      </c>
      <c r="G480" s="286">
        <f t="shared" si="113"/>
        <v>0</v>
      </c>
      <c r="H480" s="286">
        <f t="shared" si="113"/>
        <v>0</v>
      </c>
      <c r="I480" s="291"/>
      <c r="J480" s="294"/>
      <c r="K480" s="294"/>
      <c r="L480" s="294"/>
      <c r="M480" s="294"/>
      <c r="N480" s="294"/>
      <c r="O480" s="294"/>
      <c r="P480" s="294"/>
      <c r="Q480" s="295"/>
    </row>
    <row r="481" spans="1:17" ht="12.75">
      <c r="A481" s="448" t="s">
        <v>113</v>
      </c>
      <c r="B481" s="470" t="s">
        <v>175</v>
      </c>
      <c r="C481" s="286">
        <v>0</v>
      </c>
      <c r="D481" s="286">
        <v>0</v>
      </c>
      <c r="E481" s="286">
        <v>0</v>
      </c>
      <c r="F481" s="286">
        <v>0</v>
      </c>
      <c r="G481" s="286">
        <v>0</v>
      </c>
      <c r="H481" s="286">
        <v>0</v>
      </c>
      <c r="I481" s="291"/>
      <c r="J481" s="294"/>
      <c r="K481" s="294"/>
      <c r="L481" s="294"/>
      <c r="M481" s="294"/>
      <c r="N481" s="294"/>
      <c r="O481" s="294"/>
      <c r="P481" s="294"/>
      <c r="Q481" s="295"/>
    </row>
    <row r="482" spans="1:17" ht="12.75">
      <c r="A482" s="485" t="s">
        <v>46</v>
      </c>
      <c r="B482" s="472" t="s">
        <v>176</v>
      </c>
      <c r="C482" s="286">
        <f t="shared" ref="C482:H482" si="114">SUM(C483:C492)</f>
        <v>0</v>
      </c>
      <c r="D482" s="286">
        <f t="shared" si="114"/>
        <v>0</v>
      </c>
      <c r="E482" s="286">
        <f t="shared" si="114"/>
        <v>0</v>
      </c>
      <c r="F482" s="286">
        <f t="shared" si="114"/>
        <v>0</v>
      </c>
      <c r="G482" s="286">
        <f t="shared" si="114"/>
        <v>0</v>
      </c>
      <c r="H482" s="286">
        <f t="shared" si="114"/>
        <v>0</v>
      </c>
      <c r="I482" s="291"/>
      <c r="J482" s="294"/>
      <c r="K482" s="294"/>
      <c r="L482" s="294"/>
      <c r="M482" s="294"/>
      <c r="N482" s="294"/>
      <c r="O482" s="294"/>
      <c r="P482" s="294"/>
      <c r="Q482" s="295"/>
    </row>
    <row r="483" spans="1:17" ht="12.75">
      <c r="A483" s="485"/>
      <c r="B483" s="462" t="s">
        <v>280</v>
      </c>
      <c r="C483" s="320">
        <v>0</v>
      </c>
      <c r="D483" s="320">
        <v>0</v>
      </c>
      <c r="E483" s="320">
        <v>0</v>
      </c>
      <c r="F483" s="298"/>
      <c r="G483" s="298"/>
      <c r="H483" s="289">
        <f t="shared" ref="H483:H492" si="115">C483*E483*G483</f>
        <v>0</v>
      </c>
      <c r="I483" s="291"/>
      <c r="J483" s="294"/>
      <c r="K483" s="294"/>
      <c r="L483" s="294"/>
      <c r="M483" s="294"/>
      <c r="N483" s="294"/>
      <c r="O483" s="294"/>
      <c r="P483" s="294"/>
      <c r="Q483" s="295"/>
    </row>
    <row r="484" spans="1:17" ht="12.75">
      <c r="A484" s="485"/>
      <c r="B484" s="462" t="s">
        <v>279</v>
      </c>
      <c r="C484" s="320">
        <v>0</v>
      </c>
      <c r="D484" s="320">
        <v>0</v>
      </c>
      <c r="E484" s="320">
        <v>0</v>
      </c>
      <c r="F484" s="298"/>
      <c r="G484" s="298"/>
      <c r="H484" s="289">
        <f t="shared" si="115"/>
        <v>0</v>
      </c>
      <c r="I484" s="291"/>
      <c r="J484" s="294"/>
      <c r="K484" s="294"/>
      <c r="L484" s="294"/>
      <c r="M484" s="294"/>
      <c r="N484" s="294"/>
      <c r="O484" s="294"/>
      <c r="P484" s="294"/>
      <c r="Q484" s="295"/>
    </row>
    <row r="485" spans="1:17" ht="12.75">
      <c r="A485" s="485"/>
      <c r="B485" s="462" t="s">
        <v>268</v>
      </c>
      <c r="C485" s="320">
        <v>0</v>
      </c>
      <c r="D485" s="320">
        <v>0</v>
      </c>
      <c r="E485" s="320">
        <v>0</v>
      </c>
      <c r="F485" s="298"/>
      <c r="G485" s="298"/>
      <c r="H485" s="289">
        <f t="shared" si="115"/>
        <v>0</v>
      </c>
      <c r="I485" s="291"/>
      <c r="J485" s="294"/>
      <c r="K485" s="294"/>
      <c r="L485" s="294"/>
      <c r="M485" s="294"/>
      <c r="N485" s="294"/>
      <c r="O485" s="294"/>
      <c r="P485" s="294"/>
      <c r="Q485" s="295"/>
    </row>
    <row r="486" spans="1:17" ht="12.75">
      <c r="A486" s="485"/>
      <c r="B486" s="462" t="s">
        <v>269</v>
      </c>
      <c r="C486" s="320">
        <v>0</v>
      </c>
      <c r="D486" s="320">
        <v>0</v>
      </c>
      <c r="E486" s="320">
        <v>0</v>
      </c>
      <c r="F486" s="298"/>
      <c r="G486" s="298"/>
      <c r="H486" s="289">
        <f t="shared" si="115"/>
        <v>0</v>
      </c>
      <c r="I486" s="291"/>
      <c r="J486" s="294"/>
      <c r="K486" s="294"/>
      <c r="L486" s="294"/>
      <c r="M486" s="294"/>
      <c r="N486" s="294"/>
      <c r="O486" s="294"/>
      <c r="P486" s="294"/>
      <c r="Q486" s="295"/>
    </row>
    <row r="487" spans="1:17" ht="12.75">
      <c r="A487" s="485"/>
      <c r="B487" s="462" t="s">
        <v>281</v>
      </c>
      <c r="C487" s="320">
        <v>0</v>
      </c>
      <c r="D487" s="320">
        <v>0</v>
      </c>
      <c r="E487" s="320">
        <v>0</v>
      </c>
      <c r="F487" s="298"/>
      <c r="G487" s="298"/>
      <c r="H487" s="289">
        <f t="shared" si="115"/>
        <v>0</v>
      </c>
      <c r="I487" s="291"/>
      <c r="J487" s="294"/>
      <c r="K487" s="294"/>
      <c r="L487" s="294"/>
      <c r="M487" s="294"/>
      <c r="N487" s="294"/>
      <c r="O487" s="294"/>
      <c r="P487" s="294"/>
      <c r="Q487" s="295"/>
    </row>
    <row r="488" spans="1:17" ht="12.75">
      <c r="A488" s="485"/>
      <c r="B488" s="462" t="s">
        <v>282</v>
      </c>
      <c r="C488" s="320">
        <v>0</v>
      </c>
      <c r="D488" s="320">
        <v>0</v>
      </c>
      <c r="E488" s="320">
        <v>0</v>
      </c>
      <c r="F488" s="298"/>
      <c r="G488" s="298"/>
      <c r="H488" s="289">
        <f t="shared" si="115"/>
        <v>0</v>
      </c>
      <c r="I488" s="291"/>
      <c r="J488" s="294"/>
      <c r="K488" s="294"/>
      <c r="L488" s="294"/>
      <c r="M488" s="294"/>
      <c r="N488" s="294"/>
      <c r="O488" s="294"/>
      <c r="P488" s="294"/>
      <c r="Q488" s="295"/>
    </row>
    <row r="489" spans="1:17" ht="12.75">
      <c r="A489" s="485"/>
      <c r="B489" s="462" t="s">
        <v>272</v>
      </c>
      <c r="C489" s="320">
        <v>0</v>
      </c>
      <c r="D489" s="320">
        <v>0</v>
      </c>
      <c r="E489" s="320">
        <v>0</v>
      </c>
      <c r="F489" s="298"/>
      <c r="G489" s="298"/>
      <c r="H489" s="289">
        <f t="shared" si="115"/>
        <v>0</v>
      </c>
      <c r="I489" s="291"/>
      <c r="J489" s="294"/>
      <c r="K489" s="294"/>
      <c r="L489" s="294"/>
      <c r="M489" s="294"/>
      <c r="N489" s="294"/>
      <c r="O489" s="294"/>
      <c r="P489" s="294"/>
      <c r="Q489" s="295"/>
    </row>
    <row r="490" spans="1:17" ht="12.75">
      <c r="A490" s="485"/>
      <c r="B490" s="462" t="s">
        <v>265</v>
      </c>
      <c r="C490" s="320">
        <v>0</v>
      </c>
      <c r="D490" s="320">
        <v>0</v>
      </c>
      <c r="E490" s="320">
        <v>0</v>
      </c>
      <c r="F490" s="298"/>
      <c r="G490" s="298"/>
      <c r="H490" s="289">
        <f t="shared" si="115"/>
        <v>0</v>
      </c>
      <c r="I490" s="291"/>
      <c r="J490" s="294"/>
      <c r="K490" s="294"/>
      <c r="L490" s="294"/>
      <c r="M490" s="294"/>
      <c r="N490" s="294"/>
      <c r="O490" s="294"/>
      <c r="P490" s="294"/>
      <c r="Q490" s="295"/>
    </row>
    <row r="491" spans="1:17" ht="12.75">
      <c r="A491" s="485"/>
      <c r="B491" s="462" t="s">
        <v>273</v>
      </c>
      <c r="C491" s="320">
        <v>0</v>
      </c>
      <c r="D491" s="320">
        <v>0</v>
      </c>
      <c r="E491" s="320">
        <v>0</v>
      </c>
      <c r="F491" s="298"/>
      <c r="G491" s="298"/>
      <c r="H491" s="289">
        <f t="shared" si="115"/>
        <v>0</v>
      </c>
      <c r="I491" s="291"/>
      <c r="J491" s="294"/>
      <c r="K491" s="294"/>
      <c r="L491" s="294"/>
      <c r="M491" s="294"/>
      <c r="N491" s="294"/>
      <c r="O491" s="294"/>
      <c r="P491" s="294"/>
      <c r="Q491" s="295"/>
    </row>
    <row r="492" spans="1:17" ht="12.75">
      <c r="A492" s="485"/>
      <c r="B492" s="462" t="s">
        <v>284</v>
      </c>
      <c r="C492" s="320">
        <v>0</v>
      </c>
      <c r="D492" s="320">
        <v>0</v>
      </c>
      <c r="E492" s="320">
        <v>0</v>
      </c>
      <c r="F492" s="298"/>
      <c r="G492" s="298"/>
      <c r="H492" s="289">
        <f t="shared" si="115"/>
        <v>0</v>
      </c>
      <c r="I492" s="291"/>
      <c r="J492" s="294"/>
      <c r="K492" s="294"/>
      <c r="L492" s="294"/>
      <c r="M492" s="294"/>
      <c r="N492" s="294"/>
      <c r="O492" s="294"/>
      <c r="P492" s="294"/>
      <c r="Q492" s="295"/>
    </row>
    <row r="493" spans="1:17" ht="12.75">
      <c r="A493" s="485" t="s">
        <v>54</v>
      </c>
      <c r="B493" s="486" t="s">
        <v>302</v>
      </c>
      <c r="C493" s="286">
        <f t="shared" ref="C493:I493" si="116">SUM(C494:C499)</f>
        <v>48</v>
      </c>
      <c r="D493" s="286">
        <f t="shared" si="116"/>
        <v>12</v>
      </c>
      <c r="E493" s="286">
        <f t="shared" si="116"/>
        <v>18</v>
      </c>
      <c r="F493" s="286">
        <f t="shared" si="116"/>
        <v>4554</v>
      </c>
      <c r="G493" s="286">
        <f t="shared" si="116"/>
        <v>180</v>
      </c>
      <c r="H493" s="286">
        <f t="shared" si="116"/>
        <v>4140</v>
      </c>
      <c r="I493" s="286">
        <f t="shared" si="116"/>
        <v>4554</v>
      </c>
      <c r="J493" s="294"/>
      <c r="K493" s="294"/>
      <c r="L493" s="294"/>
      <c r="M493" s="294"/>
      <c r="N493" s="294"/>
      <c r="O493" s="294"/>
      <c r="P493" s="294"/>
      <c r="Q493" s="295"/>
    </row>
    <row r="494" spans="1:17" ht="12.75">
      <c r="A494" s="484"/>
      <c r="B494" s="462" t="s">
        <v>303</v>
      </c>
      <c r="C494" s="320">
        <v>5</v>
      </c>
      <c r="D494" s="320">
        <v>2</v>
      </c>
      <c r="E494" s="320">
        <v>4</v>
      </c>
      <c r="F494" s="298">
        <f t="shared" ref="F494:F499" si="117">I494+J494+K494</f>
        <v>660</v>
      </c>
      <c r="G494" s="298">
        <v>30</v>
      </c>
      <c r="H494" s="289">
        <f t="shared" ref="H494:H499" si="118">C494*E494*G494</f>
        <v>600</v>
      </c>
      <c r="I494" s="291">
        <f t="shared" ref="I494:I499" si="119">C494*D494*E494*16.5</f>
        <v>660</v>
      </c>
      <c r="J494" s="294"/>
      <c r="K494" s="294"/>
      <c r="L494" s="294"/>
      <c r="M494" s="294"/>
      <c r="N494" s="294"/>
      <c r="O494" s="294"/>
      <c r="P494" s="294"/>
      <c r="Q494" s="295"/>
    </row>
    <row r="495" spans="1:17" ht="12.75">
      <c r="A495" s="288"/>
      <c r="B495" s="462" t="s">
        <v>304</v>
      </c>
      <c r="C495" s="320">
        <v>5</v>
      </c>
      <c r="D495" s="320">
        <v>2</v>
      </c>
      <c r="E495" s="320">
        <v>2</v>
      </c>
      <c r="F495" s="298">
        <f t="shared" si="117"/>
        <v>330</v>
      </c>
      <c r="G495" s="298">
        <v>30</v>
      </c>
      <c r="H495" s="289">
        <f t="shared" si="118"/>
        <v>300</v>
      </c>
      <c r="I495" s="291">
        <f t="shared" si="119"/>
        <v>330</v>
      </c>
      <c r="J495" s="294"/>
      <c r="K495" s="294"/>
      <c r="L495" s="294"/>
      <c r="M495" s="294"/>
      <c r="N495" s="294"/>
      <c r="O495" s="294"/>
      <c r="P495" s="294"/>
      <c r="Q495" s="295"/>
    </row>
    <row r="496" spans="1:17" ht="12.75">
      <c r="A496" s="288"/>
      <c r="B496" s="462" t="s">
        <v>305</v>
      </c>
      <c r="C496" s="320">
        <v>5</v>
      </c>
      <c r="D496" s="320">
        <v>2</v>
      </c>
      <c r="E496" s="320">
        <v>4</v>
      </c>
      <c r="F496" s="298">
        <f t="shared" si="117"/>
        <v>660</v>
      </c>
      <c r="G496" s="298">
        <v>30</v>
      </c>
      <c r="H496" s="289">
        <f t="shared" si="118"/>
        <v>600</v>
      </c>
      <c r="I496" s="291">
        <f t="shared" si="119"/>
        <v>660</v>
      </c>
      <c r="J496" s="294"/>
      <c r="K496" s="294"/>
      <c r="L496" s="294"/>
      <c r="M496" s="294"/>
      <c r="N496" s="294"/>
      <c r="O496" s="294"/>
      <c r="P496" s="294"/>
      <c r="Q496" s="295"/>
    </row>
    <row r="497" spans="1:17" ht="12.75">
      <c r="A497" s="288"/>
      <c r="B497" s="462" t="s">
        <v>306</v>
      </c>
      <c r="C497" s="320">
        <v>11</v>
      </c>
      <c r="D497" s="320">
        <v>2</v>
      </c>
      <c r="E497" s="320">
        <v>4</v>
      </c>
      <c r="F497" s="298">
        <f t="shared" si="117"/>
        <v>1452</v>
      </c>
      <c r="G497" s="298">
        <v>30</v>
      </c>
      <c r="H497" s="289">
        <f t="shared" si="118"/>
        <v>1320</v>
      </c>
      <c r="I497" s="291">
        <f t="shared" si="119"/>
        <v>1452</v>
      </c>
      <c r="J497" s="294"/>
      <c r="K497" s="294"/>
      <c r="L497" s="294"/>
      <c r="M497" s="294"/>
      <c r="N497" s="294"/>
      <c r="O497" s="294"/>
      <c r="P497" s="294"/>
      <c r="Q497" s="295"/>
    </row>
    <row r="498" spans="1:17" ht="12.75">
      <c r="A498" s="288"/>
      <c r="B498" s="462" t="s">
        <v>307</v>
      </c>
      <c r="C498" s="320">
        <v>11</v>
      </c>
      <c r="D498" s="320">
        <v>2</v>
      </c>
      <c r="E498" s="320">
        <v>2</v>
      </c>
      <c r="F498" s="298">
        <f t="shared" si="117"/>
        <v>726</v>
      </c>
      <c r="G498" s="298">
        <v>30</v>
      </c>
      <c r="H498" s="289">
        <f t="shared" si="118"/>
        <v>660</v>
      </c>
      <c r="I498" s="291">
        <f t="shared" si="119"/>
        <v>726</v>
      </c>
      <c r="J498" s="294"/>
      <c r="K498" s="294"/>
      <c r="L498" s="294"/>
      <c r="M498" s="294"/>
      <c r="N498" s="294"/>
      <c r="O498" s="294"/>
      <c r="P498" s="294"/>
      <c r="Q498" s="295"/>
    </row>
    <row r="499" spans="1:17" ht="12.75">
      <c r="A499" s="288"/>
      <c r="B499" s="462" t="s">
        <v>308</v>
      </c>
      <c r="C499" s="320">
        <v>11</v>
      </c>
      <c r="D499" s="320">
        <v>2</v>
      </c>
      <c r="E499" s="320">
        <v>2</v>
      </c>
      <c r="F499" s="298">
        <f t="shared" si="117"/>
        <v>726</v>
      </c>
      <c r="G499" s="298">
        <v>30</v>
      </c>
      <c r="H499" s="289">
        <f t="shared" si="118"/>
        <v>660</v>
      </c>
      <c r="I499" s="291">
        <f t="shared" si="119"/>
        <v>726</v>
      </c>
      <c r="J499" s="294"/>
      <c r="K499" s="294"/>
      <c r="L499" s="294"/>
      <c r="M499" s="294"/>
      <c r="N499" s="294"/>
      <c r="O499" s="294"/>
      <c r="P499" s="294"/>
      <c r="Q499" s="295"/>
    </row>
    <row r="500" spans="1:17" ht="12.75">
      <c r="A500" s="487" t="s">
        <v>309</v>
      </c>
      <c r="B500" s="488" t="s">
        <v>310</v>
      </c>
      <c r="C500" s="321">
        <f>C501+C507+C513+C519</f>
        <v>1116</v>
      </c>
      <c r="D500" s="308">
        <f t="shared" ref="D500:K500" si="120">D501+D507+D513</f>
        <v>305.79999999999995</v>
      </c>
      <c r="E500" s="308">
        <f t="shared" si="120"/>
        <v>812</v>
      </c>
      <c r="F500" s="308">
        <f t="shared" si="120"/>
        <v>41889</v>
      </c>
      <c r="G500" s="308">
        <f t="shared" si="120"/>
        <v>9640</v>
      </c>
      <c r="H500" s="308">
        <f t="shared" si="120"/>
        <v>73977</v>
      </c>
      <c r="I500" s="308">
        <f t="shared" si="120"/>
        <v>40680</v>
      </c>
      <c r="J500" s="309">
        <f>J501+J507+J513</f>
        <v>594</v>
      </c>
      <c r="K500" s="309">
        <f t="shared" si="120"/>
        <v>0</v>
      </c>
      <c r="L500" s="309">
        <f t="shared" ref="L500:Q500" si="121">L8+L104+L214+L305+L361</f>
        <v>12825</v>
      </c>
      <c r="M500" s="309">
        <f t="shared" si="121"/>
        <v>10964</v>
      </c>
      <c r="N500" s="309">
        <f t="shared" si="121"/>
        <v>27767</v>
      </c>
      <c r="O500" s="309">
        <f t="shared" si="121"/>
        <v>8034.5</v>
      </c>
      <c r="P500" s="309">
        <f t="shared" si="121"/>
        <v>4339</v>
      </c>
      <c r="Q500" s="309">
        <f t="shared" si="121"/>
        <v>0</v>
      </c>
    </row>
    <row r="501" spans="1:17" ht="12.75">
      <c r="A501" s="448" t="s">
        <v>25</v>
      </c>
      <c r="B501" s="449" t="s">
        <v>311</v>
      </c>
      <c r="C501" s="321">
        <f t="shared" ref="C501:Q501" si="122">SUM(C502:C506)</f>
        <v>675</v>
      </c>
      <c r="D501" s="308">
        <f t="shared" si="122"/>
        <v>186.7</v>
      </c>
      <c r="E501" s="308">
        <f t="shared" si="122"/>
        <v>591</v>
      </c>
      <c r="F501" s="308">
        <f t="shared" si="122"/>
        <v>31894.6</v>
      </c>
      <c r="G501" s="308">
        <f t="shared" si="122"/>
        <v>5540</v>
      </c>
      <c r="H501" s="308">
        <f t="shared" si="122"/>
        <v>58032</v>
      </c>
      <c r="I501" s="308">
        <f t="shared" si="122"/>
        <v>31279.599999999999</v>
      </c>
      <c r="J501" s="309">
        <f t="shared" si="122"/>
        <v>0</v>
      </c>
      <c r="K501" s="309">
        <f t="shared" si="122"/>
        <v>0</v>
      </c>
      <c r="L501" s="309">
        <f t="shared" si="122"/>
        <v>0</v>
      </c>
      <c r="M501" s="309">
        <f t="shared" si="122"/>
        <v>0</v>
      </c>
      <c r="N501" s="309">
        <f t="shared" si="122"/>
        <v>0</v>
      </c>
      <c r="O501" s="309">
        <f t="shared" si="122"/>
        <v>0</v>
      </c>
      <c r="P501" s="309">
        <f t="shared" si="122"/>
        <v>0</v>
      </c>
      <c r="Q501" s="309">
        <f t="shared" si="122"/>
        <v>0</v>
      </c>
    </row>
    <row r="502" spans="1:17" ht="12.75">
      <c r="A502" s="473"/>
      <c r="B502" s="462" t="s">
        <v>312</v>
      </c>
      <c r="C502" s="310">
        <f t="shared" ref="C502:Q502" si="123">C9</f>
        <v>87</v>
      </c>
      <c r="D502" s="311">
        <f t="shared" si="123"/>
        <v>33</v>
      </c>
      <c r="E502" s="311">
        <f t="shared" si="123"/>
        <v>108</v>
      </c>
      <c r="F502" s="311">
        <f t="shared" si="123"/>
        <v>5214</v>
      </c>
      <c r="G502" s="311">
        <f t="shared" si="123"/>
        <v>240</v>
      </c>
      <c r="H502" s="308">
        <f t="shared" si="123"/>
        <v>9360</v>
      </c>
      <c r="I502" s="308">
        <f t="shared" si="123"/>
        <v>5214</v>
      </c>
      <c r="J502" s="312">
        <f t="shared" si="123"/>
        <v>0</v>
      </c>
      <c r="K502" s="312">
        <f t="shared" si="123"/>
        <v>0</v>
      </c>
      <c r="L502" s="312">
        <f t="shared" si="123"/>
        <v>0</v>
      </c>
      <c r="M502" s="312">
        <f t="shared" si="123"/>
        <v>0</v>
      </c>
      <c r="N502" s="312">
        <f t="shared" si="123"/>
        <v>0</v>
      </c>
      <c r="O502" s="312">
        <f t="shared" si="123"/>
        <v>0</v>
      </c>
      <c r="P502" s="312">
        <f t="shared" si="123"/>
        <v>0</v>
      </c>
      <c r="Q502" s="312">
        <f t="shared" si="123"/>
        <v>0</v>
      </c>
    </row>
    <row r="503" spans="1:17" ht="12.75">
      <c r="A503" s="473"/>
      <c r="B503" s="462" t="s">
        <v>177</v>
      </c>
      <c r="C503" s="298">
        <f t="shared" ref="C503:Q503" si="124">C105</f>
        <v>170</v>
      </c>
      <c r="D503" s="299">
        <f t="shared" si="124"/>
        <v>48.8</v>
      </c>
      <c r="E503" s="299">
        <f t="shared" si="124"/>
        <v>155</v>
      </c>
      <c r="F503" s="299">
        <f t="shared" si="124"/>
        <v>8946.2999999999993</v>
      </c>
      <c r="G503" s="299">
        <f t="shared" si="124"/>
        <v>2280</v>
      </c>
      <c r="H503" s="300">
        <f t="shared" si="124"/>
        <v>20180</v>
      </c>
      <c r="I503" s="290">
        <f t="shared" si="124"/>
        <v>8946.2999999999993</v>
      </c>
      <c r="J503" s="302">
        <f t="shared" si="124"/>
        <v>0</v>
      </c>
      <c r="K503" s="302">
        <f t="shared" si="124"/>
        <v>0</v>
      </c>
      <c r="L503" s="302">
        <f t="shared" si="124"/>
        <v>0</v>
      </c>
      <c r="M503" s="302">
        <f t="shared" si="124"/>
        <v>0</v>
      </c>
      <c r="N503" s="302">
        <f t="shared" si="124"/>
        <v>0</v>
      </c>
      <c r="O503" s="302">
        <f t="shared" si="124"/>
        <v>0</v>
      </c>
      <c r="P503" s="302">
        <f t="shared" si="124"/>
        <v>0</v>
      </c>
      <c r="Q503" s="302">
        <f t="shared" si="124"/>
        <v>0</v>
      </c>
    </row>
    <row r="504" spans="1:17" ht="12.75">
      <c r="A504" s="473"/>
      <c r="B504" s="462" t="s">
        <v>240</v>
      </c>
      <c r="C504" s="298">
        <f t="shared" ref="C504:Q504" si="125">C306</f>
        <v>68</v>
      </c>
      <c r="D504" s="299">
        <f t="shared" si="125"/>
        <v>17.399999999999999</v>
      </c>
      <c r="E504" s="299">
        <f t="shared" si="125"/>
        <v>64</v>
      </c>
      <c r="F504" s="299">
        <f t="shared" si="125"/>
        <v>3274.8</v>
      </c>
      <c r="G504" s="299">
        <f t="shared" si="125"/>
        <v>475</v>
      </c>
      <c r="H504" s="290">
        <f t="shared" si="125"/>
        <v>4822</v>
      </c>
      <c r="I504" s="290">
        <f t="shared" si="125"/>
        <v>3253.8</v>
      </c>
      <c r="J504" s="302">
        <f t="shared" si="125"/>
        <v>0</v>
      </c>
      <c r="K504" s="302">
        <f t="shared" si="125"/>
        <v>0</v>
      </c>
      <c r="L504" s="302">
        <f t="shared" si="125"/>
        <v>0</v>
      </c>
      <c r="M504" s="302">
        <f t="shared" si="125"/>
        <v>0</v>
      </c>
      <c r="N504" s="302">
        <f t="shared" si="125"/>
        <v>0</v>
      </c>
      <c r="O504" s="302">
        <f t="shared" si="125"/>
        <v>0</v>
      </c>
      <c r="P504" s="302">
        <f t="shared" si="125"/>
        <v>0</v>
      </c>
      <c r="Q504" s="302">
        <f t="shared" si="125"/>
        <v>0</v>
      </c>
    </row>
    <row r="505" spans="1:17" ht="12.75">
      <c r="A505" s="473"/>
      <c r="B505" s="462" t="s">
        <v>206</v>
      </c>
      <c r="C505" s="298">
        <f t="shared" ref="C505:Q505" si="126">C215</f>
        <v>143</v>
      </c>
      <c r="D505" s="299">
        <f t="shared" si="126"/>
        <v>32.5</v>
      </c>
      <c r="E505" s="299">
        <f t="shared" si="126"/>
        <v>143</v>
      </c>
      <c r="F505" s="299">
        <f t="shared" si="126"/>
        <v>6024</v>
      </c>
      <c r="G505" s="299">
        <f t="shared" si="126"/>
        <v>915</v>
      </c>
      <c r="H505" s="290">
        <f t="shared" si="126"/>
        <v>8820</v>
      </c>
      <c r="I505" s="290">
        <f t="shared" si="126"/>
        <v>5430</v>
      </c>
      <c r="J505" s="302">
        <f>J216</f>
        <v>0</v>
      </c>
      <c r="K505" s="302">
        <f t="shared" si="126"/>
        <v>0</v>
      </c>
      <c r="L505" s="302">
        <f t="shared" si="126"/>
        <v>0</v>
      </c>
      <c r="M505" s="302">
        <f t="shared" si="126"/>
        <v>0</v>
      </c>
      <c r="N505" s="302">
        <f t="shared" si="126"/>
        <v>0</v>
      </c>
      <c r="O505" s="302">
        <f t="shared" si="126"/>
        <v>0</v>
      </c>
      <c r="P505" s="302">
        <f t="shared" si="126"/>
        <v>0</v>
      </c>
      <c r="Q505" s="302">
        <f t="shared" si="126"/>
        <v>0</v>
      </c>
    </row>
    <row r="506" spans="1:17" ht="12.75">
      <c r="A506" s="473"/>
      <c r="B506" s="462" t="s">
        <v>313</v>
      </c>
      <c r="C506" s="298">
        <f t="shared" ref="C506:Q506" si="127">C362</f>
        <v>207</v>
      </c>
      <c r="D506" s="299">
        <f t="shared" si="127"/>
        <v>55</v>
      </c>
      <c r="E506" s="299">
        <f t="shared" si="127"/>
        <v>121</v>
      </c>
      <c r="F506" s="299">
        <f t="shared" si="127"/>
        <v>8435.5</v>
      </c>
      <c r="G506" s="299">
        <f t="shared" si="127"/>
        <v>1630</v>
      </c>
      <c r="H506" s="290">
        <f t="shared" si="127"/>
        <v>14850</v>
      </c>
      <c r="I506" s="290">
        <f t="shared" si="127"/>
        <v>8435.5</v>
      </c>
      <c r="J506" s="302">
        <f t="shared" si="127"/>
        <v>0</v>
      </c>
      <c r="K506" s="302">
        <f t="shared" si="127"/>
        <v>0</v>
      </c>
      <c r="L506" s="302">
        <f t="shared" si="127"/>
        <v>0</v>
      </c>
      <c r="M506" s="302">
        <f t="shared" si="127"/>
        <v>0</v>
      </c>
      <c r="N506" s="302">
        <f t="shared" si="127"/>
        <v>0</v>
      </c>
      <c r="O506" s="302">
        <f t="shared" si="127"/>
        <v>0</v>
      </c>
      <c r="P506" s="302">
        <f t="shared" si="127"/>
        <v>0</v>
      </c>
      <c r="Q506" s="302">
        <f t="shared" si="127"/>
        <v>0</v>
      </c>
    </row>
    <row r="507" spans="1:17" ht="12.75">
      <c r="A507" s="473" t="s">
        <v>38</v>
      </c>
      <c r="B507" s="449" t="s">
        <v>314</v>
      </c>
      <c r="C507" s="289">
        <f t="shared" ref="C507:Q507" si="128">SUM(C508:C512)</f>
        <v>219</v>
      </c>
      <c r="D507" s="290">
        <f t="shared" si="128"/>
        <v>66.699999999999989</v>
      </c>
      <c r="E507" s="290">
        <f t="shared" si="128"/>
        <v>149</v>
      </c>
      <c r="F507" s="290">
        <f t="shared" si="128"/>
        <v>6716.5999999999995</v>
      </c>
      <c r="G507" s="290">
        <f t="shared" si="128"/>
        <v>1910</v>
      </c>
      <c r="H507" s="290">
        <f t="shared" si="128"/>
        <v>8265</v>
      </c>
      <c r="I507" s="290">
        <f t="shared" si="128"/>
        <v>6122.5999999999995</v>
      </c>
      <c r="J507" s="313">
        <f t="shared" si="128"/>
        <v>594</v>
      </c>
      <c r="K507" s="313">
        <f t="shared" si="128"/>
        <v>0</v>
      </c>
      <c r="L507" s="313">
        <f t="shared" si="128"/>
        <v>0</v>
      </c>
      <c r="M507" s="313">
        <f t="shared" si="128"/>
        <v>0</v>
      </c>
      <c r="N507" s="313">
        <f t="shared" si="128"/>
        <v>0</v>
      </c>
      <c r="O507" s="313">
        <f t="shared" si="128"/>
        <v>0</v>
      </c>
      <c r="P507" s="313">
        <f t="shared" si="128"/>
        <v>0</v>
      </c>
      <c r="Q507" s="313">
        <f t="shared" si="128"/>
        <v>0</v>
      </c>
    </row>
    <row r="508" spans="1:17" ht="12.75">
      <c r="A508" s="473"/>
      <c r="B508" s="462" t="s">
        <v>312</v>
      </c>
      <c r="C508" s="298">
        <f t="shared" ref="C508:Q508" si="129">C65</f>
        <v>18</v>
      </c>
      <c r="D508" s="299">
        <f t="shared" si="129"/>
        <v>9</v>
      </c>
      <c r="E508" s="299">
        <f t="shared" si="129"/>
        <v>8</v>
      </c>
      <c r="F508" s="299">
        <f t="shared" si="129"/>
        <v>594</v>
      </c>
      <c r="G508" s="299">
        <f t="shared" si="129"/>
        <v>240</v>
      </c>
      <c r="H508" s="290">
        <f t="shared" si="129"/>
        <v>960</v>
      </c>
      <c r="I508" s="290">
        <f t="shared" si="129"/>
        <v>594</v>
      </c>
      <c r="J508" s="302">
        <f t="shared" si="129"/>
        <v>0</v>
      </c>
      <c r="K508" s="302">
        <f t="shared" si="129"/>
        <v>0</v>
      </c>
      <c r="L508" s="302">
        <f t="shared" si="129"/>
        <v>0</v>
      </c>
      <c r="M508" s="302">
        <f t="shared" si="129"/>
        <v>0</v>
      </c>
      <c r="N508" s="302">
        <f t="shared" si="129"/>
        <v>0</v>
      </c>
      <c r="O508" s="302">
        <f t="shared" si="129"/>
        <v>0</v>
      </c>
      <c r="P508" s="302">
        <f t="shared" si="129"/>
        <v>0</v>
      </c>
      <c r="Q508" s="302">
        <f t="shared" si="129"/>
        <v>0</v>
      </c>
    </row>
    <row r="509" spans="1:17" ht="12.75">
      <c r="A509" s="473"/>
      <c r="B509" s="462" t="s">
        <v>177</v>
      </c>
      <c r="C509" s="298">
        <f t="shared" ref="C509:Q509" si="130">C158</f>
        <v>30</v>
      </c>
      <c r="D509" s="299">
        <f t="shared" si="130"/>
        <v>16.799999999999997</v>
      </c>
      <c r="E509" s="299">
        <f t="shared" si="130"/>
        <v>17</v>
      </c>
      <c r="F509" s="299">
        <f t="shared" si="130"/>
        <v>1009.7999999999997</v>
      </c>
      <c r="G509" s="299">
        <f t="shared" si="130"/>
        <v>760</v>
      </c>
      <c r="H509" s="290">
        <f t="shared" si="130"/>
        <v>1920</v>
      </c>
      <c r="I509" s="290">
        <f t="shared" si="130"/>
        <v>1009.7999999999997</v>
      </c>
      <c r="J509" s="302">
        <f t="shared" si="130"/>
        <v>0</v>
      </c>
      <c r="K509" s="302">
        <f t="shared" si="130"/>
        <v>0</v>
      </c>
      <c r="L509" s="302">
        <f t="shared" si="130"/>
        <v>0</v>
      </c>
      <c r="M509" s="302">
        <f t="shared" si="130"/>
        <v>0</v>
      </c>
      <c r="N509" s="302">
        <f t="shared" si="130"/>
        <v>0</v>
      </c>
      <c r="O509" s="302">
        <f t="shared" si="130"/>
        <v>0</v>
      </c>
      <c r="P509" s="302">
        <f t="shared" si="130"/>
        <v>0</v>
      </c>
      <c r="Q509" s="302">
        <f t="shared" si="130"/>
        <v>0</v>
      </c>
    </row>
    <row r="510" spans="1:17" ht="12.75">
      <c r="A510" s="473"/>
      <c r="B510" s="462" t="s">
        <v>240</v>
      </c>
      <c r="C510" s="298">
        <f t="shared" ref="C510:Q510" si="131">C333</f>
        <v>33</v>
      </c>
      <c r="D510" s="299">
        <f t="shared" si="131"/>
        <v>8.4</v>
      </c>
      <c r="E510" s="299">
        <f t="shared" si="131"/>
        <v>31</v>
      </c>
      <c r="F510" s="299">
        <f t="shared" si="131"/>
        <v>1158.3</v>
      </c>
      <c r="G510" s="299">
        <f t="shared" si="131"/>
        <v>200</v>
      </c>
      <c r="H510" s="290">
        <f t="shared" si="131"/>
        <v>1500</v>
      </c>
      <c r="I510" s="290">
        <f t="shared" si="131"/>
        <v>1158.3</v>
      </c>
      <c r="J510" s="302">
        <f t="shared" si="131"/>
        <v>0</v>
      </c>
      <c r="K510" s="302">
        <f t="shared" si="131"/>
        <v>0</v>
      </c>
      <c r="L510" s="302">
        <f t="shared" si="131"/>
        <v>0</v>
      </c>
      <c r="M510" s="302">
        <f t="shared" si="131"/>
        <v>0</v>
      </c>
      <c r="N510" s="302">
        <f t="shared" si="131"/>
        <v>0</v>
      </c>
      <c r="O510" s="302">
        <f t="shared" si="131"/>
        <v>0</v>
      </c>
      <c r="P510" s="302">
        <f t="shared" si="131"/>
        <v>0</v>
      </c>
      <c r="Q510" s="302">
        <f t="shared" si="131"/>
        <v>0</v>
      </c>
    </row>
    <row r="511" spans="1:17" ht="12.75">
      <c r="A511" s="473"/>
      <c r="B511" s="462" t="s">
        <v>206</v>
      </c>
      <c r="C511" s="298">
        <f t="shared" ref="C511:Q511" si="132">C257</f>
        <v>102</v>
      </c>
      <c r="D511" s="299">
        <f t="shared" si="132"/>
        <v>17.5</v>
      </c>
      <c r="E511" s="299">
        <f t="shared" si="132"/>
        <v>79</v>
      </c>
      <c r="F511" s="299">
        <f t="shared" si="132"/>
        <v>3063.5</v>
      </c>
      <c r="G511" s="299">
        <f t="shared" si="132"/>
        <v>350</v>
      </c>
      <c r="H511" s="290">
        <f t="shared" si="132"/>
        <v>2625</v>
      </c>
      <c r="I511" s="290">
        <f t="shared" si="132"/>
        <v>2469.5</v>
      </c>
      <c r="J511" s="302">
        <f t="shared" si="132"/>
        <v>594</v>
      </c>
      <c r="K511" s="302">
        <f t="shared" si="132"/>
        <v>0</v>
      </c>
      <c r="L511" s="302">
        <f t="shared" si="132"/>
        <v>0</v>
      </c>
      <c r="M511" s="302">
        <f t="shared" si="132"/>
        <v>0</v>
      </c>
      <c r="N511" s="302">
        <f t="shared" si="132"/>
        <v>0</v>
      </c>
      <c r="O511" s="302">
        <f t="shared" si="132"/>
        <v>0</v>
      </c>
      <c r="P511" s="302">
        <f t="shared" si="132"/>
        <v>0</v>
      </c>
      <c r="Q511" s="302">
        <f t="shared" si="132"/>
        <v>0</v>
      </c>
    </row>
    <row r="512" spans="1:17" ht="12.75">
      <c r="A512" s="473"/>
      <c r="B512" s="462" t="s">
        <v>313</v>
      </c>
      <c r="C512" s="298">
        <f t="shared" ref="C512:Q512" si="133">C431</f>
        <v>36</v>
      </c>
      <c r="D512" s="299">
        <f t="shared" si="133"/>
        <v>14.999999999999996</v>
      </c>
      <c r="E512" s="299">
        <f t="shared" si="133"/>
        <v>14</v>
      </c>
      <c r="F512" s="299">
        <f t="shared" si="133"/>
        <v>890.99999999999977</v>
      </c>
      <c r="G512" s="299">
        <f t="shared" si="133"/>
        <v>360</v>
      </c>
      <c r="H512" s="290">
        <f t="shared" si="133"/>
        <v>1260</v>
      </c>
      <c r="I512" s="290">
        <f t="shared" si="133"/>
        <v>890.99999999999977</v>
      </c>
      <c r="J512" s="302">
        <f t="shared" si="133"/>
        <v>0</v>
      </c>
      <c r="K512" s="302">
        <f t="shared" si="133"/>
        <v>0</v>
      </c>
      <c r="L512" s="302">
        <f t="shared" si="133"/>
        <v>0</v>
      </c>
      <c r="M512" s="302">
        <f t="shared" si="133"/>
        <v>0</v>
      </c>
      <c r="N512" s="302">
        <f t="shared" si="133"/>
        <v>0</v>
      </c>
      <c r="O512" s="302">
        <f t="shared" si="133"/>
        <v>0</v>
      </c>
      <c r="P512" s="302">
        <f t="shared" si="133"/>
        <v>0</v>
      </c>
      <c r="Q512" s="302">
        <f t="shared" si="133"/>
        <v>0</v>
      </c>
    </row>
    <row r="513" spans="1:27" ht="12.75">
      <c r="A513" s="448" t="s">
        <v>46</v>
      </c>
      <c r="B513" s="449" t="s">
        <v>315</v>
      </c>
      <c r="C513" s="289">
        <f t="shared" ref="C513:Q513" si="134">SUM(C514:C518)</f>
        <v>174</v>
      </c>
      <c r="D513" s="290">
        <f t="shared" si="134"/>
        <v>52.400000000000006</v>
      </c>
      <c r="E513" s="290">
        <f t="shared" si="134"/>
        <v>72</v>
      </c>
      <c r="F513" s="290">
        <f t="shared" si="134"/>
        <v>3277.8</v>
      </c>
      <c r="G513" s="290">
        <f t="shared" si="134"/>
        <v>2190</v>
      </c>
      <c r="H513" s="290">
        <f t="shared" si="134"/>
        <v>7680</v>
      </c>
      <c r="I513" s="290">
        <f t="shared" si="134"/>
        <v>3277.8</v>
      </c>
      <c r="J513" s="313">
        <f t="shared" si="134"/>
        <v>0</v>
      </c>
      <c r="K513" s="313">
        <f t="shared" si="134"/>
        <v>0</v>
      </c>
      <c r="L513" s="313">
        <f t="shared" si="134"/>
        <v>0</v>
      </c>
      <c r="M513" s="313">
        <f t="shared" si="134"/>
        <v>0</v>
      </c>
      <c r="N513" s="313">
        <f t="shared" si="134"/>
        <v>0</v>
      </c>
      <c r="O513" s="313">
        <f t="shared" si="134"/>
        <v>0</v>
      </c>
      <c r="P513" s="313">
        <f t="shared" si="134"/>
        <v>0</v>
      </c>
      <c r="Q513" s="313">
        <f t="shared" si="134"/>
        <v>0</v>
      </c>
    </row>
    <row r="514" spans="1:27" ht="12.75">
      <c r="A514" s="448"/>
      <c r="B514" s="462" t="s">
        <v>240</v>
      </c>
      <c r="C514" s="298">
        <f t="shared" ref="C514:Q514" si="135">C352</f>
        <v>0</v>
      </c>
      <c r="D514" s="299">
        <f t="shared" si="135"/>
        <v>0</v>
      </c>
      <c r="E514" s="299">
        <f t="shared" si="135"/>
        <v>0</v>
      </c>
      <c r="F514" s="299">
        <f t="shared" si="135"/>
        <v>0</v>
      </c>
      <c r="G514" s="299">
        <f t="shared" si="135"/>
        <v>0</v>
      </c>
      <c r="H514" s="290">
        <f t="shared" si="135"/>
        <v>0</v>
      </c>
      <c r="I514" s="290">
        <f t="shared" si="135"/>
        <v>0</v>
      </c>
      <c r="J514" s="302">
        <f t="shared" si="135"/>
        <v>0</v>
      </c>
      <c r="K514" s="302">
        <f t="shared" si="135"/>
        <v>0</v>
      </c>
      <c r="L514" s="302">
        <f t="shared" si="135"/>
        <v>0</v>
      </c>
      <c r="M514" s="302">
        <f t="shared" si="135"/>
        <v>0</v>
      </c>
      <c r="N514" s="302">
        <f t="shared" si="135"/>
        <v>0</v>
      </c>
      <c r="O514" s="302">
        <f t="shared" si="135"/>
        <v>0</v>
      </c>
      <c r="P514" s="302">
        <f t="shared" si="135"/>
        <v>0</v>
      </c>
      <c r="Q514" s="302">
        <f t="shared" si="135"/>
        <v>0</v>
      </c>
    </row>
    <row r="515" spans="1:27" ht="12.75">
      <c r="A515" s="448"/>
      <c r="B515" s="462" t="s">
        <v>206</v>
      </c>
      <c r="C515" s="298">
        <f t="shared" ref="C515:Q515" si="136">C290</f>
        <v>6</v>
      </c>
      <c r="D515" s="299">
        <f t="shared" si="136"/>
        <v>2</v>
      </c>
      <c r="E515" s="299">
        <f t="shared" si="136"/>
        <v>2</v>
      </c>
      <c r="F515" s="299">
        <f t="shared" si="136"/>
        <v>90</v>
      </c>
      <c r="G515" s="299">
        <f t="shared" si="136"/>
        <v>80</v>
      </c>
      <c r="H515" s="290">
        <f t="shared" si="136"/>
        <v>240</v>
      </c>
      <c r="I515" s="290">
        <f t="shared" si="136"/>
        <v>90</v>
      </c>
      <c r="J515" s="302">
        <f t="shared" si="136"/>
        <v>0</v>
      </c>
      <c r="K515" s="302">
        <f t="shared" si="136"/>
        <v>0</v>
      </c>
      <c r="L515" s="302">
        <f t="shared" si="136"/>
        <v>0</v>
      </c>
      <c r="M515" s="302">
        <f t="shared" si="136"/>
        <v>0</v>
      </c>
      <c r="N515" s="302">
        <f t="shared" si="136"/>
        <v>0</v>
      </c>
      <c r="O515" s="302">
        <f t="shared" si="136"/>
        <v>0</v>
      </c>
      <c r="P515" s="302">
        <f t="shared" si="136"/>
        <v>0</v>
      </c>
      <c r="Q515" s="302">
        <f t="shared" si="136"/>
        <v>0</v>
      </c>
    </row>
    <row r="516" spans="1:27" ht="12.75">
      <c r="A516" s="448"/>
      <c r="B516" s="462" t="s">
        <v>313</v>
      </c>
      <c r="C516" s="298">
        <f t="shared" ref="C516:Q516" si="137">C453</f>
        <v>48</v>
      </c>
      <c r="D516" s="299">
        <f t="shared" si="137"/>
        <v>16</v>
      </c>
      <c r="E516" s="299">
        <f t="shared" si="137"/>
        <v>32</v>
      </c>
      <c r="F516" s="299">
        <f t="shared" si="137"/>
        <v>1584</v>
      </c>
      <c r="G516" s="299">
        <f t="shared" si="137"/>
        <v>510</v>
      </c>
      <c r="H516" s="290">
        <f t="shared" si="137"/>
        <v>2880</v>
      </c>
      <c r="I516" s="290">
        <f t="shared" si="137"/>
        <v>1584</v>
      </c>
      <c r="J516" s="302">
        <f t="shared" si="137"/>
        <v>0</v>
      </c>
      <c r="K516" s="302">
        <f t="shared" si="137"/>
        <v>0</v>
      </c>
      <c r="L516" s="302">
        <f t="shared" si="137"/>
        <v>0</v>
      </c>
      <c r="M516" s="302">
        <f t="shared" si="137"/>
        <v>0</v>
      </c>
      <c r="N516" s="302">
        <f t="shared" si="137"/>
        <v>0</v>
      </c>
      <c r="O516" s="302">
        <f t="shared" si="137"/>
        <v>0</v>
      </c>
      <c r="P516" s="302">
        <f t="shared" si="137"/>
        <v>0</v>
      </c>
      <c r="Q516" s="302">
        <f t="shared" si="137"/>
        <v>0</v>
      </c>
    </row>
    <row r="517" spans="1:27" ht="12.75">
      <c r="A517" s="448"/>
      <c r="B517" s="462" t="s">
        <v>312</v>
      </c>
      <c r="C517" s="298">
        <f t="shared" ref="C517:Q517" si="138">C187</f>
        <v>60</v>
      </c>
      <c r="D517" s="299">
        <f t="shared" si="138"/>
        <v>17.2</v>
      </c>
      <c r="E517" s="299">
        <f t="shared" si="138"/>
        <v>19</v>
      </c>
      <c r="F517" s="299">
        <f t="shared" si="138"/>
        <v>801.9</v>
      </c>
      <c r="G517" s="299">
        <f t="shared" si="138"/>
        <v>800</v>
      </c>
      <c r="H517" s="290">
        <f t="shared" si="138"/>
        <v>2280</v>
      </c>
      <c r="I517" s="290">
        <f t="shared" si="138"/>
        <v>801.9</v>
      </c>
      <c r="J517" s="302">
        <f t="shared" si="138"/>
        <v>0</v>
      </c>
      <c r="K517" s="302">
        <f t="shared" si="138"/>
        <v>0</v>
      </c>
      <c r="L517" s="302">
        <f t="shared" si="138"/>
        <v>0</v>
      </c>
      <c r="M517" s="302">
        <f t="shared" si="138"/>
        <v>0</v>
      </c>
      <c r="N517" s="302">
        <f t="shared" si="138"/>
        <v>0</v>
      </c>
      <c r="O517" s="302">
        <f t="shared" si="138"/>
        <v>0</v>
      </c>
      <c r="P517" s="302">
        <f t="shared" si="138"/>
        <v>0</v>
      </c>
      <c r="Q517" s="302">
        <f t="shared" si="138"/>
        <v>0</v>
      </c>
    </row>
    <row r="518" spans="1:27" ht="12.75">
      <c r="A518" s="448"/>
      <c r="B518" s="462" t="s">
        <v>177</v>
      </c>
      <c r="C518" s="298">
        <f t="shared" ref="C518:Q518" si="139">C187</f>
        <v>60</v>
      </c>
      <c r="D518" s="299">
        <f t="shared" si="139"/>
        <v>17.2</v>
      </c>
      <c r="E518" s="299">
        <f t="shared" si="139"/>
        <v>19</v>
      </c>
      <c r="F518" s="299">
        <f t="shared" si="139"/>
        <v>801.9</v>
      </c>
      <c r="G518" s="299">
        <f t="shared" si="139"/>
        <v>800</v>
      </c>
      <c r="H518" s="290">
        <f t="shared" si="139"/>
        <v>2280</v>
      </c>
      <c r="I518" s="290">
        <f t="shared" si="139"/>
        <v>801.9</v>
      </c>
      <c r="J518" s="302">
        <f t="shared" si="139"/>
        <v>0</v>
      </c>
      <c r="K518" s="302">
        <f t="shared" si="139"/>
        <v>0</v>
      </c>
      <c r="L518" s="302">
        <f t="shared" si="139"/>
        <v>0</v>
      </c>
      <c r="M518" s="302">
        <f t="shared" si="139"/>
        <v>0</v>
      </c>
      <c r="N518" s="302">
        <f t="shared" si="139"/>
        <v>0</v>
      </c>
      <c r="O518" s="302">
        <f t="shared" si="139"/>
        <v>0</v>
      </c>
      <c r="P518" s="302">
        <f t="shared" si="139"/>
        <v>0</v>
      </c>
      <c r="Q518" s="302">
        <f t="shared" si="139"/>
        <v>0</v>
      </c>
    </row>
    <row r="519" spans="1:27" ht="12.75">
      <c r="A519" s="485" t="s">
        <v>54</v>
      </c>
      <c r="B519" s="486" t="s">
        <v>302</v>
      </c>
      <c r="C519" s="286">
        <f t="shared" ref="C519:I519" si="140">SUM(C520:C524)</f>
        <v>48</v>
      </c>
      <c r="D519" s="286">
        <f t="shared" si="140"/>
        <v>12</v>
      </c>
      <c r="E519" s="286">
        <f t="shared" si="140"/>
        <v>18</v>
      </c>
      <c r="F519" s="286">
        <f t="shared" si="140"/>
        <v>4554</v>
      </c>
      <c r="G519" s="286">
        <f t="shared" si="140"/>
        <v>180</v>
      </c>
      <c r="H519" s="286">
        <f t="shared" si="140"/>
        <v>4140</v>
      </c>
      <c r="I519" s="286">
        <f t="shared" si="140"/>
        <v>4554</v>
      </c>
      <c r="J519" s="489">
        <f t="shared" ref="J519:P519" si="141">SUM(J520:J524)</f>
        <v>0</v>
      </c>
      <c r="K519" s="489">
        <f t="shared" si="141"/>
        <v>0</v>
      </c>
      <c r="L519" s="489">
        <f t="shared" si="141"/>
        <v>0</v>
      </c>
      <c r="M519" s="489">
        <f t="shared" si="141"/>
        <v>0</v>
      </c>
      <c r="N519" s="489">
        <f t="shared" si="141"/>
        <v>0</v>
      </c>
      <c r="O519" s="489">
        <f t="shared" si="141"/>
        <v>0</v>
      </c>
      <c r="P519" s="489">
        <f t="shared" si="141"/>
        <v>0</v>
      </c>
      <c r="Q519" s="295"/>
    </row>
    <row r="520" spans="1:27" ht="12.75">
      <c r="A520" s="288"/>
      <c r="B520" s="462" t="s">
        <v>240</v>
      </c>
      <c r="C520" s="298">
        <v>0</v>
      </c>
      <c r="D520" s="299">
        <v>0</v>
      </c>
      <c r="E520" s="299">
        <v>0</v>
      </c>
      <c r="F520" s="299">
        <v>0</v>
      </c>
      <c r="G520" s="299">
        <v>0</v>
      </c>
      <c r="H520" s="290">
        <v>0</v>
      </c>
      <c r="I520" s="290">
        <v>0</v>
      </c>
      <c r="J520" s="302">
        <v>0</v>
      </c>
      <c r="K520" s="302">
        <v>0</v>
      </c>
      <c r="L520" s="302">
        <v>0</v>
      </c>
      <c r="M520" s="302">
        <v>0</v>
      </c>
      <c r="N520" s="302">
        <v>0</v>
      </c>
      <c r="O520" s="302">
        <v>0</v>
      </c>
      <c r="P520" s="302">
        <v>0</v>
      </c>
      <c r="Q520" s="302">
        <v>0</v>
      </c>
    </row>
    <row r="521" spans="1:27" ht="12.75">
      <c r="A521" s="288"/>
      <c r="B521" s="462" t="s">
        <v>206</v>
      </c>
      <c r="C521" s="298">
        <v>0</v>
      </c>
      <c r="D521" s="299">
        <v>0</v>
      </c>
      <c r="E521" s="299">
        <v>0</v>
      </c>
      <c r="F521" s="299">
        <v>0</v>
      </c>
      <c r="G521" s="299">
        <v>0</v>
      </c>
      <c r="H521" s="290">
        <v>0</v>
      </c>
      <c r="I521" s="290">
        <v>0</v>
      </c>
      <c r="J521" s="302">
        <v>0</v>
      </c>
      <c r="K521" s="302">
        <v>0</v>
      </c>
      <c r="L521" s="302">
        <v>0</v>
      </c>
      <c r="M521" s="302">
        <v>0</v>
      </c>
      <c r="N521" s="302">
        <v>0</v>
      </c>
      <c r="O521" s="302">
        <v>0</v>
      </c>
      <c r="P521" s="302">
        <v>0</v>
      </c>
      <c r="Q521" s="302">
        <v>0</v>
      </c>
    </row>
    <row r="522" spans="1:27" ht="12.75">
      <c r="A522" s="288"/>
      <c r="B522" s="462" t="s">
        <v>313</v>
      </c>
      <c r="C522" s="298">
        <f t="shared" ref="C522:Q522" si="142">C493</f>
        <v>48</v>
      </c>
      <c r="D522" s="299">
        <f t="shared" si="142"/>
        <v>12</v>
      </c>
      <c r="E522" s="299">
        <f t="shared" si="142"/>
        <v>18</v>
      </c>
      <c r="F522" s="299">
        <f t="shared" si="142"/>
        <v>4554</v>
      </c>
      <c r="G522" s="299">
        <f t="shared" si="142"/>
        <v>180</v>
      </c>
      <c r="H522" s="290">
        <f t="shared" si="142"/>
        <v>4140</v>
      </c>
      <c r="I522" s="290">
        <f t="shared" si="142"/>
        <v>4554</v>
      </c>
      <c r="J522" s="302">
        <f t="shared" si="142"/>
        <v>0</v>
      </c>
      <c r="K522" s="302">
        <f t="shared" si="142"/>
        <v>0</v>
      </c>
      <c r="L522" s="302">
        <f t="shared" si="142"/>
        <v>0</v>
      </c>
      <c r="M522" s="302">
        <f t="shared" si="142"/>
        <v>0</v>
      </c>
      <c r="N522" s="302">
        <f t="shared" si="142"/>
        <v>0</v>
      </c>
      <c r="O522" s="302">
        <f t="shared" si="142"/>
        <v>0</v>
      </c>
      <c r="P522" s="302">
        <f t="shared" si="142"/>
        <v>0</v>
      </c>
      <c r="Q522" s="302">
        <f t="shared" si="142"/>
        <v>0</v>
      </c>
    </row>
    <row r="523" spans="1:27" ht="12.75">
      <c r="A523" s="288"/>
      <c r="B523" s="462" t="s">
        <v>312</v>
      </c>
      <c r="C523" s="298">
        <v>0</v>
      </c>
      <c r="D523" s="299">
        <v>0</v>
      </c>
      <c r="E523" s="299">
        <v>0</v>
      </c>
      <c r="F523" s="299">
        <v>0</v>
      </c>
      <c r="G523" s="299">
        <v>0</v>
      </c>
      <c r="H523" s="290">
        <v>0</v>
      </c>
      <c r="I523" s="290">
        <v>0</v>
      </c>
      <c r="J523" s="302">
        <v>0</v>
      </c>
      <c r="K523" s="302">
        <v>0</v>
      </c>
      <c r="L523" s="302">
        <v>0</v>
      </c>
      <c r="M523" s="302">
        <v>0</v>
      </c>
      <c r="N523" s="302">
        <v>0</v>
      </c>
      <c r="O523" s="302">
        <v>0</v>
      </c>
      <c r="P523" s="302">
        <v>0</v>
      </c>
      <c r="Q523" s="302">
        <v>0</v>
      </c>
    </row>
    <row r="524" spans="1:27" ht="12.75">
      <c r="A524" s="288"/>
      <c r="B524" s="462" t="s">
        <v>177</v>
      </c>
      <c r="C524" s="298">
        <v>0</v>
      </c>
      <c r="D524" s="299">
        <v>0</v>
      </c>
      <c r="E524" s="299">
        <v>0</v>
      </c>
      <c r="F524" s="299">
        <v>0</v>
      </c>
      <c r="G524" s="299">
        <v>0</v>
      </c>
      <c r="H524" s="290">
        <v>0</v>
      </c>
      <c r="I524" s="290">
        <v>0</v>
      </c>
      <c r="J524" s="302">
        <v>0</v>
      </c>
      <c r="K524" s="302">
        <v>0</v>
      </c>
      <c r="L524" s="302">
        <v>0</v>
      </c>
      <c r="M524" s="302">
        <v>0</v>
      </c>
      <c r="N524" s="302">
        <v>0</v>
      </c>
      <c r="O524" s="302">
        <v>0</v>
      </c>
      <c r="P524" s="302">
        <v>0</v>
      </c>
      <c r="Q524" s="302">
        <v>0</v>
      </c>
    </row>
    <row r="525" spans="1:27" ht="15.75" customHeight="1">
      <c r="A525" s="208"/>
      <c r="B525" s="208"/>
      <c r="C525" s="208"/>
      <c r="D525" s="647"/>
      <c r="E525" s="729"/>
      <c r="F525" s="729"/>
      <c r="G525" s="2"/>
      <c r="H525" s="208"/>
      <c r="I525" s="208"/>
      <c r="J525" s="632" t="s">
        <v>316</v>
      </c>
      <c r="K525" s="632"/>
      <c r="L525" s="632"/>
      <c r="M525" s="632"/>
      <c r="N525" s="632"/>
      <c r="O525" s="632"/>
      <c r="P525" s="632"/>
      <c r="Q525" s="208"/>
      <c r="R525" s="208"/>
      <c r="S525" s="208"/>
      <c r="T525" s="208"/>
      <c r="U525" s="208"/>
      <c r="V525" s="208"/>
      <c r="W525" s="208"/>
      <c r="X525" s="208"/>
      <c r="Y525" s="208"/>
      <c r="Z525" s="208"/>
      <c r="AA525" s="208"/>
    </row>
    <row r="526" spans="1:27" ht="15.75" customHeight="1">
      <c r="A526" s="198"/>
      <c r="B526" s="631"/>
      <c r="C526" s="729"/>
      <c r="D526" s="729"/>
      <c r="E526" s="2"/>
      <c r="F526" s="2"/>
      <c r="G526" s="2"/>
      <c r="H526" s="198"/>
      <c r="I526" s="198"/>
      <c r="J526" s="198"/>
      <c r="K526" s="633" t="s">
        <v>78</v>
      </c>
      <c r="L526" s="633"/>
      <c r="M526" s="633"/>
      <c r="N526" s="633"/>
      <c r="O526" s="633"/>
      <c r="P526" s="198"/>
      <c r="Q526" s="198"/>
      <c r="R526" s="198"/>
      <c r="S526" s="198"/>
      <c r="T526" s="198"/>
      <c r="U526" s="198"/>
      <c r="V526" s="198"/>
      <c r="W526" s="198"/>
      <c r="X526" s="198"/>
      <c r="Y526" s="198"/>
      <c r="Z526" s="198"/>
      <c r="AA526" s="198"/>
    </row>
    <row r="527" spans="1:27" ht="76.5" customHeight="1">
      <c r="A527" s="188"/>
      <c r="B527" s="188"/>
      <c r="C527" s="188"/>
      <c r="D527" s="188"/>
      <c r="E527" s="2"/>
      <c r="F527" s="2"/>
      <c r="G527" s="2"/>
      <c r="H527" s="198"/>
      <c r="I527" s="198"/>
      <c r="J527" s="198"/>
      <c r="K527" s="648" t="s">
        <v>79</v>
      </c>
      <c r="L527" s="648"/>
      <c r="M527" s="648"/>
      <c r="N527" s="648"/>
      <c r="O527" s="648"/>
      <c r="P527" s="198"/>
      <c r="Q527" s="198"/>
      <c r="R527" s="198"/>
      <c r="S527" s="198"/>
      <c r="T527" s="198"/>
      <c r="U527" s="198"/>
      <c r="V527" s="198"/>
      <c r="W527" s="198"/>
      <c r="X527" s="198"/>
      <c r="Y527" s="198"/>
      <c r="Z527" s="198"/>
      <c r="AA527" s="198"/>
    </row>
    <row r="528" spans="1:27" ht="15.75" customHeight="1">
      <c r="A528" s="188"/>
      <c r="B528" s="188"/>
      <c r="C528" s="188"/>
      <c r="D528" s="188"/>
      <c r="E528" s="2"/>
      <c r="F528" s="2"/>
      <c r="G528" s="2"/>
      <c r="H528" s="198"/>
      <c r="I528" s="198"/>
      <c r="J528" s="198"/>
      <c r="K528" s="447"/>
      <c r="L528" s="447"/>
      <c r="M528" s="447"/>
      <c r="N528" s="447"/>
      <c r="O528" s="447"/>
      <c r="P528" s="198"/>
      <c r="Q528" s="198"/>
      <c r="R528" s="198"/>
      <c r="S528" s="198"/>
      <c r="T528" s="198"/>
      <c r="U528" s="198"/>
      <c r="V528" s="198"/>
      <c r="W528" s="198"/>
      <c r="X528" s="198"/>
      <c r="Y528" s="198"/>
      <c r="Z528" s="198"/>
      <c r="AA528" s="198"/>
    </row>
    <row r="529" spans="1:27" ht="15.75" customHeight="1">
      <c r="A529" s="188"/>
      <c r="B529" s="188"/>
      <c r="C529" s="188"/>
      <c r="D529" s="188"/>
      <c r="E529" s="2"/>
      <c r="F529" s="2"/>
      <c r="G529" s="2"/>
      <c r="H529" s="198"/>
      <c r="I529" s="198"/>
      <c r="J529" s="198"/>
      <c r="K529" s="447"/>
      <c r="L529" s="447"/>
      <c r="M529" s="447"/>
      <c r="N529" s="447"/>
      <c r="O529" s="447"/>
      <c r="P529" s="198"/>
      <c r="Q529" s="198"/>
      <c r="R529" s="198"/>
      <c r="S529" s="198"/>
      <c r="T529" s="198"/>
      <c r="U529" s="198"/>
      <c r="V529" s="198"/>
      <c r="W529" s="198"/>
      <c r="X529" s="198"/>
      <c r="Y529" s="198"/>
      <c r="Z529" s="198"/>
      <c r="AA529" s="198"/>
    </row>
    <row r="530" spans="1:27" ht="15.75" customHeight="1">
      <c r="A530" s="188"/>
      <c r="B530" s="188"/>
      <c r="C530" s="188"/>
      <c r="D530" s="188"/>
      <c r="E530" s="2"/>
      <c r="F530" s="2"/>
      <c r="G530" s="2"/>
      <c r="H530" s="198"/>
      <c r="I530" s="198"/>
      <c r="J530" s="198"/>
      <c r="K530" s="447"/>
      <c r="L530" s="447"/>
      <c r="M530" s="447"/>
      <c r="N530" s="447"/>
      <c r="O530" s="447"/>
      <c r="P530" s="198"/>
      <c r="Q530" s="198"/>
      <c r="R530" s="198"/>
      <c r="S530" s="198"/>
      <c r="T530" s="198"/>
      <c r="U530" s="198"/>
      <c r="V530" s="198"/>
      <c r="W530" s="198"/>
      <c r="X530" s="198"/>
      <c r="Y530" s="198"/>
      <c r="Z530" s="198"/>
      <c r="AA530" s="198"/>
    </row>
    <row r="531" spans="1:27" ht="15.75" customHeight="1">
      <c r="A531" s="188"/>
      <c r="B531" s="188"/>
      <c r="C531" s="188"/>
      <c r="D531" s="188"/>
      <c r="E531" s="2"/>
      <c r="F531" s="2"/>
      <c r="G531" s="2"/>
      <c r="H531" s="198"/>
      <c r="I531" s="198"/>
      <c r="J531" s="198"/>
      <c r="K531" s="447"/>
      <c r="L531" s="447"/>
      <c r="M531" s="447"/>
      <c r="N531" s="447"/>
      <c r="O531" s="447"/>
      <c r="P531" s="198"/>
      <c r="Q531" s="198"/>
      <c r="R531" s="198"/>
      <c r="S531" s="198"/>
      <c r="T531" s="198"/>
      <c r="U531" s="198"/>
      <c r="V531" s="198"/>
      <c r="W531" s="198"/>
      <c r="X531" s="198"/>
      <c r="Y531" s="198"/>
      <c r="Z531" s="198"/>
      <c r="AA531" s="198"/>
    </row>
    <row r="532" spans="1:27" ht="21" customHeight="1">
      <c r="A532" s="59"/>
      <c r="B532" s="641" t="s">
        <v>317</v>
      </c>
      <c r="C532" s="729"/>
      <c r="D532" s="729"/>
      <c r="E532" s="729"/>
      <c r="F532" s="729"/>
      <c r="G532" s="729"/>
      <c r="H532" s="729"/>
      <c r="I532" s="729"/>
      <c r="J532" s="729"/>
      <c r="K532" s="729"/>
      <c r="L532" s="1"/>
      <c r="M532" s="1"/>
      <c r="N532" s="1"/>
      <c r="O532" s="1"/>
      <c r="P532" s="1"/>
      <c r="Q532" s="3"/>
    </row>
    <row r="533" spans="1:27" ht="39.75" customHeight="1">
      <c r="A533" s="59"/>
      <c r="B533" s="642" t="s">
        <v>318</v>
      </c>
      <c r="C533" s="729"/>
      <c r="D533" s="729"/>
      <c r="E533" s="729"/>
      <c r="F533" s="729"/>
      <c r="G533" s="729"/>
      <c r="H533" s="729"/>
      <c r="I533" s="729"/>
      <c r="J533" s="729"/>
      <c r="K533" s="729"/>
      <c r="L533" s="1"/>
      <c r="M533" s="1"/>
      <c r="N533" s="1"/>
      <c r="O533" s="1"/>
      <c r="P533" s="1"/>
      <c r="Q533" s="3"/>
    </row>
    <row r="534" spans="1:27" ht="20.25" customHeight="1">
      <c r="A534" s="59"/>
      <c r="B534" s="643" t="s">
        <v>319</v>
      </c>
      <c r="C534" s="729"/>
      <c r="D534" s="729"/>
      <c r="E534" s="729"/>
      <c r="F534" s="729"/>
      <c r="G534" s="729"/>
      <c r="H534" s="729"/>
      <c r="I534" s="729"/>
      <c r="J534" s="729"/>
      <c r="K534" s="729"/>
      <c r="L534" s="1"/>
      <c r="M534" s="1"/>
      <c r="N534" s="1"/>
      <c r="O534" s="1"/>
      <c r="P534" s="1"/>
      <c r="Q534" s="3"/>
    </row>
    <row r="535" spans="1:27" ht="15" customHeight="1">
      <c r="A535" s="59"/>
      <c r="B535" s="60" t="s">
        <v>320</v>
      </c>
      <c r="C535" s="274"/>
      <c r="D535" s="273"/>
      <c r="E535" s="273"/>
      <c r="F535" s="274"/>
      <c r="G535" s="274"/>
      <c r="H535" s="280"/>
      <c r="I535" s="280"/>
      <c r="J535" s="61"/>
      <c r="K535" s="61"/>
      <c r="L535" s="1"/>
      <c r="M535" s="1"/>
      <c r="N535" s="1"/>
      <c r="O535" s="1"/>
      <c r="P535" s="1"/>
      <c r="Q535" s="12"/>
    </row>
    <row r="536" spans="1:27" ht="12.75" customHeight="1">
      <c r="A536" s="59"/>
      <c r="B536" s="60" t="s">
        <v>321</v>
      </c>
      <c r="C536" s="272"/>
      <c r="D536" s="271"/>
      <c r="E536" s="271"/>
      <c r="F536" s="272"/>
      <c r="G536" s="272"/>
      <c r="H536" s="279"/>
      <c r="I536" s="279"/>
      <c r="J536" s="1"/>
      <c r="K536" s="1"/>
      <c r="L536" s="1"/>
      <c r="M536" s="1"/>
      <c r="N536" s="1"/>
      <c r="O536" s="1"/>
      <c r="P536" s="1"/>
    </row>
    <row r="537" spans="1:27" ht="12.75" customHeight="1">
      <c r="A537" s="59"/>
      <c r="B537" s="60" t="s">
        <v>322</v>
      </c>
      <c r="C537" s="272"/>
      <c r="D537" s="271"/>
      <c r="E537" s="271"/>
      <c r="F537" s="272"/>
      <c r="G537" s="272"/>
      <c r="H537" s="279"/>
      <c r="I537" s="279"/>
      <c r="J537" s="1"/>
      <c r="K537" s="1"/>
      <c r="L537" s="1"/>
      <c r="M537" s="1"/>
      <c r="N537" s="1"/>
      <c r="O537" s="1"/>
      <c r="P537" s="1"/>
    </row>
    <row r="538" spans="1:27" ht="12.75" customHeight="1">
      <c r="A538" s="59"/>
      <c r="B538" s="60" t="s">
        <v>323</v>
      </c>
      <c r="C538" s="272"/>
      <c r="D538" s="271"/>
      <c r="E538" s="271"/>
      <c r="F538" s="272"/>
      <c r="G538" s="272"/>
      <c r="H538" s="279"/>
      <c r="I538" s="279"/>
      <c r="J538" s="1"/>
      <c r="K538" s="1"/>
      <c r="L538" s="1"/>
      <c r="M538" s="1"/>
      <c r="N538" s="1"/>
      <c r="O538" s="1"/>
      <c r="P538" s="1"/>
    </row>
    <row r="539" spans="1:27" ht="12.75" customHeight="1">
      <c r="A539" s="59"/>
      <c r="B539" s="12"/>
      <c r="F539" s="276"/>
      <c r="G539" s="276"/>
      <c r="H539" s="279"/>
      <c r="I539" s="279"/>
      <c r="J539" s="1"/>
      <c r="K539" s="1"/>
      <c r="L539" s="1"/>
      <c r="M539" s="1"/>
      <c r="N539" s="1"/>
      <c r="O539" s="1"/>
      <c r="P539" s="1"/>
    </row>
    <row r="540" spans="1:27" ht="12.75" customHeight="1">
      <c r="A540" s="59"/>
      <c r="B540" s="12"/>
      <c r="F540" s="276"/>
      <c r="G540" s="276"/>
      <c r="H540" s="279"/>
      <c r="I540" s="279"/>
      <c r="J540" s="1"/>
      <c r="K540" s="1"/>
      <c r="L540" s="1"/>
      <c r="M540" s="1"/>
      <c r="N540" s="1"/>
      <c r="O540" s="1"/>
      <c r="P540" s="1"/>
    </row>
    <row r="541" spans="1:27" ht="13.5" customHeight="1">
      <c r="A541" s="59"/>
      <c r="B541" s="12"/>
      <c r="D541" s="277"/>
      <c r="E541" s="277"/>
      <c r="F541" s="276"/>
      <c r="G541" s="276"/>
      <c r="H541" s="279"/>
      <c r="I541" s="279"/>
      <c r="J541" s="1"/>
      <c r="K541" s="1"/>
      <c r="L541" s="1"/>
      <c r="M541" s="1"/>
      <c r="N541" s="1"/>
      <c r="O541" s="1"/>
      <c r="P541" s="1"/>
    </row>
    <row r="542" spans="1:27" ht="12.75" customHeight="1">
      <c r="A542" s="59"/>
      <c r="B542" s="12"/>
      <c r="C542" s="272"/>
      <c r="D542" s="271"/>
      <c r="E542" s="271"/>
      <c r="F542" s="272"/>
      <c r="G542" s="272"/>
      <c r="H542" s="279"/>
      <c r="I542" s="279"/>
      <c r="J542" s="1"/>
      <c r="K542" s="1"/>
      <c r="L542" s="1"/>
      <c r="M542" s="1"/>
      <c r="N542" s="1"/>
      <c r="O542" s="1"/>
      <c r="P542" s="1"/>
    </row>
    <row r="543" spans="1:27" ht="12.75" customHeight="1">
      <c r="A543" s="59"/>
      <c r="B543" s="12"/>
      <c r="C543" s="272"/>
      <c r="D543" s="271"/>
      <c r="E543" s="271"/>
      <c r="F543" s="272"/>
      <c r="G543" s="272"/>
      <c r="H543" s="279"/>
      <c r="I543" s="279"/>
      <c r="J543" s="1"/>
      <c r="K543" s="1"/>
      <c r="L543" s="1"/>
      <c r="M543" s="1"/>
      <c r="N543" s="1"/>
      <c r="O543" s="1"/>
      <c r="P543" s="1"/>
    </row>
    <row r="544" spans="1:27" ht="12.75" customHeight="1">
      <c r="A544" s="59"/>
      <c r="B544" s="12"/>
      <c r="C544" s="272"/>
      <c r="D544" s="271"/>
      <c r="E544" s="271"/>
      <c r="F544" s="272"/>
      <c r="G544" s="272"/>
      <c r="H544" s="279"/>
      <c r="I544" s="279"/>
      <c r="J544" s="1"/>
      <c r="K544" s="1"/>
      <c r="L544" s="1"/>
      <c r="M544" s="1"/>
      <c r="N544" s="1"/>
      <c r="O544" s="1"/>
      <c r="P544" s="1"/>
    </row>
    <row r="545" spans="1:16" ht="12.75" customHeight="1">
      <c r="A545" s="59"/>
      <c r="B545" s="12"/>
      <c r="C545" s="272"/>
      <c r="D545" s="271"/>
      <c r="E545" s="271"/>
      <c r="F545" s="272"/>
      <c r="G545" s="272"/>
      <c r="H545" s="279"/>
      <c r="I545" s="279"/>
      <c r="J545" s="1"/>
      <c r="K545" s="1"/>
      <c r="L545" s="1"/>
      <c r="M545" s="1"/>
      <c r="N545" s="1"/>
      <c r="O545" s="1"/>
      <c r="P545" s="1"/>
    </row>
    <row r="546" spans="1:16" ht="12.75" customHeight="1">
      <c r="A546" s="59"/>
      <c r="B546" s="12"/>
      <c r="C546" s="272"/>
      <c r="D546" s="271"/>
      <c r="E546" s="271"/>
      <c r="F546" s="272"/>
      <c r="G546" s="272"/>
      <c r="H546" s="279"/>
      <c r="I546" s="279"/>
      <c r="J546" s="1"/>
      <c r="K546" s="1"/>
      <c r="L546" s="1"/>
      <c r="M546" s="1"/>
      <c r="N546" s="1"/>
      <c r="O546" s="1"/>
      <c r="P546" s="1"/>
    </row>
    <row r="547" spans="1:16" ht="12.75" customHeight="1">
      <c r="A547" s="59"/>
      <c r="B547" s="12"/>
      <c r="C547" s="272"/>
      <c r="D547" s="271"/>
      <c r="E547" s="271"/>
      <c r="F547" s="272"/>
      <c r="G547" s="272"/>
      <c r="H547" s="279"/>
      <c r="I547" s="279"/>
      <c r="J547" s="1"/>
      <c r="K547" s="1"/>
      <c r="L547" s="1"/>
      <c r="M547" s="1"/>
      <c r="N547" s="1"/>
      <c r="O547" s="1"/>
      <c r="P547" s="1"/>
    </row>
    <row r="548" spans="1:16" ht="12.75" customHeight="1">
      <c r="A548" s="59"/>
      <c r="B548" s="12"/>
      <c r="C548" s="272"/>
      <c r="D548" s="271"/>
      <c r="E548" s="271"/>
      <c r="F548" s="272"/>
      <c r="G548" s="272"/>
      <c r="H548" s="279"/>
      <c r="I548" s="279"/>
      <c r="J548" s="1"/>
      <c r="K548" s="1"/>
      <c r="L548" s="1"/>
      <c r="M548" s="1"/>
      <c r="N548" s="1"/>
      <c r="O548" s="1"/>
      <c r="P548" s="1"/>
    </row>
    <row r="549" spans="1:16" ht="12.75" customHeight="1">
      <c r="A549" s="59"/>
      <c r="B549" s="12"/>
      <c r="C549" s="272"/>
      <c r="D549" s="271"/>
      <c r="E549" s="271"/>
      <c r="F549" s="272"/>
      <c r="G549" s="272"/>
      <c r="H549" s="279"/>
      <c r="I549" s="279"/>
      <c r="J549" s="1"/>
      <c r="K549" s="1"/>
      <c r="L549" s="1"/>
      <c r="M549" s="1"/>
      <c r="N549" s="1"/>
      <c r="O549" s="1"/>
      <c r="P549" s="1"/>
    </row>
    <row r="550" spans="1:16" ht="12.75" customHeight="1">
      <c r="A550" s="59"/>
      <c r="B550" s="12"/>
      <c r="C550" s="272"/>
      <c r="D550" s="271"/>
      <c r="E550" s="271"/>
      <c r="F550" s="272"/>
      <c r="G550" s="272"/>
      <c r="H550" s="279"/>
      <c r="I550" s="279"/>
      <c r="J550" s="1"/>
      <c r="K550" s="1"/>
      <c r="L550" s="1"/>
      <c r="M550" s="1"/>
      <c r="N550" s="1"/>
      <c r="O550" s="1"/>
      <c r="P550" s="1"/>
    </row>
    <row r="551" spans="1:16" ht="12.75" customHeight="1">
      <c r="A551" s="59"/>
      <c r="B551" s="12"/>
      <c r="C551" s="272"/>
      <c r="D551" s="271"/>
      <c r="E551" s="271"/>
      <c r="F551" s="272"/>
      <c r="G551" s="272"/>
      <c r="H551" s="279"/>
      <c r="I551" s="279"/>
      <c r="J551" s="1"/>
      <c r="K551" s="1"/>
      <c r="L551" s="1"/>
      <c r="M551" s="1"/>
      <c r="N551" s="1"/>
      <c r="O551" s="1"/>
      <c r="P551" s="1"/>
    </row>
    <row r="552" spans="1:16" ht="12.75" customHeight="1">
      <c r="A552" s="59"/>
      <c r="B552" s="12"/>
      <c r="C552" s="272"/>
      <c r="D552" s="271"/>
      <c r="E552" s="271"/>
      <c r="F552" s="272"/>
      <c r="G552" s="272"/>
      <c r="H552" s="279"/>
      <c r="I552" s="279"/>
      <c r="J552" s="1"/>
      <c r="K552" s="1"/>
      <c r="L552" s="1"/>
      <c r="M552" s="1"/>
      <c r="N552" s="1"/>
      <c r="O552" s="1"/>
      <c r="P552" s="1"/>
    </row>
    <row r="553" spans="1:16" ht="12.75" customHeight="1">
      <c r="A553" s="59"/>
      <c r="B553" s="12"/>
      <c r="C553" s="272"/>
      <c r="D553" s="271"/>
      <c r="E553" s="271"/>
      <c r="F553" s="272"/>
      <c r="G553" s="272"/>
      <c r="H553" s="279"/>
      <c r="I553" s="279"/>
      <c r="J553" s="1"/>
      <c r="K553" s="1"/>
      <c r="L553" s="1"/>
      <c r="M553" s="1"/>
      <c r="N553" s="1"/>
      <c r="O553" s="1"/>
      <c r="P553" s="1"/>
    </row>
    <row r="554" spans="1:16" ht="12.75" customHeight="1">
      <c r="A554" s="59"/>
      <c r="B554" s="12"/>
      <c r="C554" s="272"/>
      <c r="D554" s="271"/>
      <c r="E554" s="271"/>
      <c r="F554" s="272"/>
      <c r="G554" s="272"/>
      <c r="H554" s="279"/>
      <c r="I554" s="279"/>
      <c r="J554" s="1"/>
      <c r="K554" s="1"/>
      <c r="L554" s="1"/>
      <c r="M554" s="1"/>
      <c r="N554" s="1"/>
      <c r="O554" s="1"/>
      <c r="P554" s="1"/>
    </row>
    <row r="555" spans="1:16" ht="12.75" customHeight="1">
      <c r="A555" s="59"/>
      <c r="B555" s="12"/>
      <c r="C555" s="272"/>
      <c r="D555" s="271"/>
      <c r="E555" s="271"/>
      <c r="F555" s="272"/>
      <c r="G555" s="272"/>
      <c r="H555" s="279"/>
      <c r="I555" s="279"/>
      <c r="J555" s="1"/>
      <c r="K555" s="1"/>
      <c r="L555" s="1"/>
      <c r="M555" s="1"/>
      <c r="N555" s="1"/>
      <c r="O555" s="1"/>
      <c r="P555" s="1"/>
    </row>
    <row r="556" spans="1:16" ht="12.75" customHeight="1">
      <c r="A556" s="59"/>
      <c r="B556" s="12"/>
      <c r="C556" s="272"/>
      <c r="D556" s="271"/>
      <c r="E556" s="271"/>
      <c r="F556" s="272"/>
      <c r="G556" s="272"/>
      <c r="H556" s="279"/>
      <c r="I556" s="279"/>
      <c r="J556" s="1"/>
      <c r="K556" s="1"/>
      <c r="L556" s="1"/>
      <c r="M556" s="1"/>
      <c r="N556" s="1"/>
      <c r="O556" s="1"/>
      <c r="P556" s="1"/>
    </row>
    <row r="557" spans="1:16" ht="12.75" customHeight="1">
      <c r="A557" s="59"/>
      <c r="B557" s="12"/>
      <c r="C557" s="272"/>
      <c r="D557" s="271"/>
      <c r="E557" s="271"/>
      <c r="F557" s="272"/>
      <c r="G557" s="272"/>
      <c r="H557" s="279"/>
      <c r="I557" s="279"/>
      <c r="J557" s="1"/>
      <c r="K557" s="1"/>
      <c r="L557" s="1"/>
      <c r="M557" s="1"/>
      <c r="N557" s="1"/>
      <c r="O557" s="1"/>
      <c r="P557" s="1"/>
    </row>
    <row r="558" spans="1:16" ht="12.75" customHeight="1">
      <c r="A558" s="59"/>
      <c r="B558" s="12"/>
      <c r="C558" s="272"/>
      <c r="D558" s="271"/>
      <c r="E558" s="271"/>
      <c r="F558" s="272"/>
      <c r="G558" s="272"/>
      <c r="H558" s="279"/>
      <c r="I558" s="279"/>
      <c r="J558" s="1"/>
      <c r="K558" s="1"/>
      <c r="L558" s="1"/>
      <c r="M558" s="1"/>
      <c r="N558" s="1"/>
      <c r="O558" s="1"/>
      <c r="P558" s="1"/>
    </row>
    <row r="559" spans="1:16" ht="12.75" customHeight="1">
      <c r="A559" s="59"/>
      <c r="B559" s="12"/>
      <c r="C559" s="272"/>
      <c r="D559" s="271"/>
      <c r="E559" s="271"/>
      <c r="F559" s="272"/>
      <c r="G559" s="272"/>
      <c r="H559" s="279"/>
      <c r="I559" s="279"/>
      <c r="J559" s="1"/>
      <c r="K559" s="1"/>
      <c r="L559" s="1"/>
      <c r="M559" s="1"/>
      <c r="N559" s="1"/>
      <c r="O559" s="1"/>
      <c r="P559" s="1"/>
    </row>
    <row r="560" spans="1:16" ht="12.75" customHeight="1">
      <c r="A560" s="59"/>
      <c r="B560" s="12"/>
      <c r="C560" s="272"/>
      <c r="D560" s="271"/>
      <c r="E560" s="271"/>
      <c r="F560" s="272"/>
      <c r="G560" s="272"/>
      <c r="H560" s="279"/>
      <c r="I560" s="279"/>
      <c r="J560" s="1"/>
      <c r="K560" s="1"/>
      <c r="L560" s="1"/>
      <c r="M560" s="1"/>
      <c r="N560" s="1"/>
      <c r="O560" s="1"/>
      <c r="P560" s="1"/>
    </row>
    <row r="561" spans="1:16" ht="12.75" customHeight="1">
      <c r="A561" s="59"/>
      <c r="B561" s="12"/>
      <c r="C561" s="272"/>
      <c r="D561" s="271"/>
      <c r="E561" s="271"/>
      <c r="F561" s="272"/>
      <c r="G561" s="272"/>
      <c r="H561" s="279"/>
      <c r="I561" s="279"/>
      <c r="J561" s="1"/>
      <c r="K561" s="1"/>
      <c r="L561" s="1"/>
      <c r="M561" s="1"/>
      <c r="N561" s="1"/>
      <c r="O561" s="1"/>
      <c r="P561" s="1"/>
    </row>
    <row r="562" spans="1:16" ht="12.75" customHeight="1">
      <c r="A562" s="59"/>
      <c r="B562" s="12"/>
      <c r="C562" s="272"/>
      <c r="D562" s="271"/>
      <c r="E562" s="271"/>
      <c r="F562" s="272"/>
      <c r="G562" s="272"/>
      <c r="H562" s="279"/>
      <c r="I562" s="279"/>
      <c r="J562" s="1"/>
      <c r="K562" s="1"/>
      <c r="L562" s="1"/>
      <c r="M562" s="1"/>
      <c r="N562" s="1"/>
      <c r="O562" s="1"/>
      <c r="P562" s="1"/>
    </row>
    <row r="563" spans="1:16" ht="12.75" customHeight="1">
      <c r="A563" s="59"/>
      <c r="B563" s="12"/>
      <c r="C563" s="272"/>
      <c r="D563" s="271"/>
      <c r="E563" s="271"/>
      <c r="F563" s="272"/>
      <c r="G563" s="272"/>
      <c r="H563" s="279"/>
      <c r="I563" s="279"/>
      <c r="J563" s="1"/>
      <c r="K563" s="1"/>
      <c r="L563" s="1"/>
      <c r="M563" s="1"/>
      <c r="N563" s="1"/>
      <c r="O563" s="1"/>
      <c r="P563" s="1"/>
    </row>
    <row r="564" spans="1:16" ht="12.75" customHeight="1">
      <c r="A564" s="59"/>
      <c r="B564" s="12"/>
      <c r="C564" s="272"/>
      <c r="D564" s="271"/>
      <c r="E564" s="271"/>
      <c r="F564" s="272"/>
      <c r="G564" s="272"/>
      <c r="H564" s="279"/>
      <c r="I564" s="279"/>
      <c r="J564" s="1"/>
      <c r="K564" s="1"/>
      <c r="L564" s="1"/>
      <c r="M564" s="1"/>
      <c r="N564" s="1"/>
      <c r="O564" s="1"/>
      <c r="P564" s="1"/>
    </row>
    <row r="565" spans="1:16" ht="12.75" customHeight="1">
      <c r="A565" s="59"/>
      <c r="B565" s="12"/>
      <c r="C565" s="272"/>
      <c r="D565" s="271"/>
      <c r="E565" s="271"/>
      <c r="F565" s="272"/>
      <c r="G565" s="272"/>
      <c r="H565" s="279"/>
      <c r="I565" s="279"/>
      <c r="J565" s="1"/>
      <c r="K565" s="1"/>
      <c r="L565" s="1"/>
      <c r="M565" s="1"/>
      <c r="N565" s="1"/>
      <c r="O565" s="1"/>
      <c r="P565" s="1"/>
    </row>
    <row r="566" spans="1:16" ht="12.75" customHeight="1">
      <c r="A566" s="59"/>
      <c r="B566" s="12"/>
      <c r="C566" s="272"/>
      <c r="D566" s="271"/>
      <c r="E566" s="271"/>
      <c r="F566" s="272"/>
      <c r="G566" s="272"/>
      <c r="H566" s="279"/>
      <c r="I566" s="279"/>
      <c r="J566" s="1"/>
      <c r="K566" s="1"/>
      <c r="L566" s="1"/>
      <c r="M566" s="1"/>
      <c r="N566" s="1"/>
      <c r="O566" s="1"/>
      <c r="P566" s="1"/>
    </row>
    <row r="567" spans="1:16" ht="12.75" customHeight="1">
      <c r="A567" s="59"/>
      <c r="B567" s="12"/>
      <c r="C567" s="272"/>
      <c r="D567" s="271"/>
      <c r="E567" s="271"/>
      <c r="F567" s="272"/>
      <c r="G567" s="272"/>
      <c r="H567" s="279"/>
      <c r="I567" s="279"/>
      <c r="J567" s="1"/>
      <c r="K567" s="1"/>
      <c r="L567" s="1"/>
      <c r="M567" s="1"/>
      <c r="N567" s="1"/>
      <c r="O567" s="1"/>
      <c r="P567" s="1"/>
    </row>
    <row r="568" spans="1:16" ht="12.75" customHeight="1">
      <c r="A568" s="59"/>
      <c r="B568" s="12"/>
      <c r="C568" s="272"/>
      <c r="D568" s="271"/>
      <c r="E568" s="271"/>
      <c r="F568" s="272"/>
      <c r="G568" s="272"/>
      <c r="H568" s="279"/>
      <c r="I568" s="279"/>
      <c r="J568" s="1"/>
      <c r="K568" s="1"/>
      <c r="L568" s="1"/>
      <c r="M568" s="1"/>
      <c r="N568" s="1"/>
      <c r="O568" s="1"/>
      <c r="P568" s="1"/>
    </row>
    <row r="569" spans="1:16" ht="12.75" customHeight="1">
      <c r="A569" s="59"/>
      <c r="B569" s="12"/>
      <c r="C569" s="272"/>
      <c r="D569" s="271"/>
      <c r="E569" s="271"/>
      <c r="F569" s="272"/>
      <c r="G569" s="272"/>
      <c r="H569" s="279"/>
      <c r="I569" s="279"/>
      <c r="J569" s="1"/>
      <c r="K569" s="1"/>
      <c r="L569" s="1"/>
      <c r="M569" s="1"/>
      <c r="N569" s="1"/>
      <c r="O569" s="1"/>
      <c r="P569" s="1"/>
    </row>
    <row r="570" spans="1:16" ht="12.75" customHeight="1">
      <c r="A570" s="59"/>
      <c r="B570" s="12"/>
      <c r="C570" s="272"/>
      <c r="D570" s="271"/>
      <c r="E570" s="271"/>
      <c r="F570" s="272"/>
      <c r="G570" s="272"/>
      <c r="H570" s="279"/>
      <c r="I570" s="279"/>
      <c r="J570" s="1"/>
      <c r="K570" s="1"/>
      <c r="L570" s="1"/>
      <c r="M570" s="1"/>
      <c r="N570" s="1"/>
      <c r="O570" s="1"/>
      <c r="P570" s="1"/>
    </row>
    <row r="571" spans="1:16" ht="12.75" customHeight="1">
      <c r="A571" s="59"/>
      <c r="B571" s="12"/>
      <c r="C571" s="272"/>
      <c r="D571" s="271"/>
      <c r="E571" s="271"/>
      <c r="F571" s="272"/>
      <c r="G571" s="272"/>
      <c r="H571" s="279"/>
      <c r="I571" s="279"/>
      <c r="J571" s="1"/>
      <c r="K571" s="1"/>
      <c r="L571" s="1"/>
      <c r="M571" s="1"/>
      <c r="N571" s="1"/>
      <c r="O571" s="1"/>
      <c r="P571" s="1"/>
    </row>
    <row r="572" spans="1:16" ht="12.75" customHeight="1">
      <c r="A572" s="59"/>
      <c r="B572" s="12"/>
      <c r="C572" s="272"/>
      <c r="D572" s="271"/>
      <c r="E572" s="271"/>
      <c r="F572" s="272"/>
      <c r="G572" s="272"/>
      <c r="H572" s="279"/>
      <c r="I572" s="279"/>
      <c r="J572" s="1"/>
      <c r="K572" s="1"/>
      <c r="L572" s="1"/>
      <c r="M572" s="1"/>
      <c r="N572" s="1"/>
      <c r="O572" s="1"/>
      <c r="P572" s="1"/>
    </row>
    <row r="573" spans="1:16" ht="12.75" customHeight="1">
      <c r="A573" s="59"/>
      <c r="B573" s="12"/>
      <c r="C573" s="272"/>
      <c r="D573" s="271"/>
      <c r="E573" s="271"/>
      <c r="F573" s="272"/>
      <c r="G573" s="272"/>
      <c r="H573" s="279"/>
      <c r="I573" s="279"/>
      <c r="J573" s="1"/>
      <c r="K573" s="1"/>
      <c r="L573" s="1"/>
      <c r="M573" s="1"/>
      <c r="N573" s="1"/>
      <c r="O573" s="1"/>
      <c r="P573" s="1"/>
    </row>
    <row r="574" spans="1:16" ht="12.75" customHeight="1">
      <c r="A574" s="59"/>
      <c r="B574" s="12"/>
      <c r="C574" s="272"/>
      <c r="D574" s="271"/>
      <c r="E574" s="271"/>
      <c r="F574" s="272"/>
      <c r="G574" s="272"/>
      <c r="H574" s="279"/>
      <c r="I574" s="279"/>
      <c r="J574" s="1"/>
      <c r="K574" s="1"/>
      <c r="L574" s="1"/>
      <c r="M574" s="1"/>
      <c r="N574" s="1"/>
      <c r="O574" s="1"/>
      <c r="P574" s="1"/>
    </row>
    <row r="575" spans="1:16" ht="12.75" customHeight="1">
      <c r="A575" s="59"/>
      <c r="B575" s="12"/>
      <c r="C575" s="272"/>
      <c r="D575" s="271"/>
      <c r="E575" s="271"/>
      <c r="F575" s="272"/>
      <c r="G575" s="272"/>
      <c r="H575" s="279"/>
      <c r="I575" s="279"/>
      <c r="J575" s="1"/>
      <c r="K575" s="1"/>
      <c r="L575" s="1"/>
      <c r="M575" s="1"/>
      <c r="N575" s="1"/>
      <c r="O575" s="1"/>
      <c r="P575" s="1"/>
    </row>
    <row r="576" spans="1:16" ht="12.75" customHeight="1">
      <c r="A576" s="59"/>
      <c r="B576" s="12"/>
      <c r="C576" s="272"/>
      <c r="D576" s="271"/>
      <c r="E576" s="271"/>
      <c r="F576" s="272"/>
      <c r="G576" s="272"/>
      <c r="H576" s="279"/>
      <c r="I576" s="279"/>
      <c r="J576" s="1"/>
      <c r="K576" s="1"/>
      <c r="L576" s="1"/>
      <c r="M576" s="1"/>
      <c r="N576" s="1"/>
      <c r="O576" s="1"/>
      <c r="P576" s="1"/>
    </row>
    <row r="577" spans="1:16" ht="12.75" customHeight="1">
      <c r="A577" s="59"/>
      <c r="B577" s="12"/>
      <c r="C577" s="272"/>
      <c r="D577" s="271"/>
      <c r="E577" s="271"/>
      <c r="F577" s="272"/>
      <c r="G577" s="272"/>
      <c r="H577" s="279"/>
      <c r="I577" s="279"/>
      <c r="J577" s="1"/>
      <c r="K577" s="1"/>
      <c r="L577" s="1"/>
      <c r="M577" s="1"/>
      <c r="N577" s="1"/>
      <c r="O577" s="1"/>
      <c r="P577" s="1"/>
    </row>
    <row r="578" spans="1:16" ht="12.75" customHeight="1">
      <c r="A578" s="59"/>
      <c r="B578" s="12"/>
      <c r="C578" s="272"/>
      <c r="D578" s="271"/>
      <c r="E578" s="271"/>
      <c r="F578" s="272"/>
      <c r="G578" s="272"/>
      <c r="H578" s="279"/>
      <c r="I578" s="279"/>
      <c r="J578" s="1"/>
      <c r="K578" s="1"/>
      <c r="L578" s="1"/>
      <c r="M578" s="1"/>
      <c r="N578" s="1"/>
      <c r="O578" s="1"/>
      <c r="P578" s="1"/>
    </row>
    <row r="579" spans="1:16" ht="12.75" customHeight="1">
      <c r="A579" s="59"/>
      <c r="B579" s="12"/>
      <c r="C579" s="272"/>
      <c r="D579" s="271"/>
      <c r="E579" s="271"/>
      <c r="F579" s="272"/>
      <c r="G579" s="272"/>
      <c r="H579" s="279"/>
      <c r="I579" s="279"/>
      <c r="J579" s="1"/>
      <c r="K579" s="1"/>
      <c r="L579" s="1"/>
      <c r="M579" s="1"/>
      <c r="N579" s="1"/>
      <c r="O579" s="1"/>
      <c r="P579" s="1"/>
    </row>
    <row r="580" spans="1:16" ht="12.75" customHeight="1">
      <c r="A580" s="59"/>
      <c r="B580" s="12"/>
      <c r="C580" s="272"/>
      <c r="D580" s="271"/>
      <c r="E580" s="271"/>
      <c r="F580" s="272"/>
      <c r="G580" s="272"/>
      <c r="H580" s="279"/>
      <c r="I580" s="279"/>
      <c r="J580" s="1"/>
      <c r="K580" s="1"/>
      <c r="L580" s="1"/>
      <c r="M580" s="1"/>
      <c r="N580" s="1"/>
      <c r="O580" s="1"/>
      <c r="P580" s="1"/>
    </row>
    <row r="581" spans="1:16" ht="12.75" customHeight="1">
      <c r="A581" s="59"/>
      <c r="B581" s="12"/>
      <c r="C581" s="272"/>
      <c r="D581" s="271"/>
      <c r="E581" s="271"/>
      <c r="F581" s="272"/>
      <c r="G581" s="272"/>
      <c r="H581" s="279"/>
      <c r="I581" s="279"/>
      <c r="J581" s="1"/>
      <c r="K581" s="1"/>
      <c r="L581" s="1"/>
      <c r="M581" s="1"/>
      <c r="N581" s="1"/>
      <c r="O581" s="1"/>
      <c r="P581" s="1"/>
    </row>
    <row r="582" spans="1:16" ht="12.75" customHeight="1">
      <c r="A582" s="59"/>
      <c r="B582" s="12"/>
      <c r="C582" s="272"/>
      <c r="D582" s="271"/>
      <c r="E582" s="271"/>
      <c r="F582" s="272"/>
      <c r="G582" s="272"/>
      <c r="H582" s="279"/>
      <c r="I582" s="279"/>
      <c r="J582" s="1"/>
      <c r="K582" s="1"/>
      <c r="L582" s="1"/>
      <c r="M582" s="1"/>
      <c r="N582" s="1"/>
      <c r="O582" s="1"/>
      <c r="P582" s="1"/>
    </row>
    <row r="583" spans="1:16" ht="12.75" customHeight="1">
      <c r="A583" s="59"/>
      <c r="B583" s="12"/>
      <c r="C583" s="272"/>
      <c r="D583" s="271"/>
      <c r="E583" s="271"/>
      <c r="F583" s="272"/>
      <c r="G583" s="272"/>
      <c r="H583" s="279"/>
      <c r="I583" s="279"/>
      <c r="J583" s="1"/>
      <c r="K583" s="1"/>
      <c r="L583" s="1"/>
      <c r="M583" s="1"/>
      <c r="N583" s="1"/>
      <c r="O583" s="1"/>
      <c r="P583" s="1"/>
    </row>
    <row r="584" spans="1:16" ht="12.75" customHeight="1">
      <c r="A584" s="59"/>
      <c r="B584" s="12"/>
      <c r="C584" s="272"/>
      <c r="D584" s="271"/>
      <c r="E584" s="271"/>
      <c r="F584" s="272"/>
      <c r="G584" s="272"/>
      <c r="H584" s="279"/>
      <c r="I584" s="279"/>
      <c r="J584" s="1"/>
      <c r="K584" s="1"/>
      <c r="L584" s="1"/>
      <c r="M584" s="1"/>
      <c r="N584" s="1"/>
      <c r="O584" s="1"/>
      <c r="P584" s="1"/>
    </row>
    <row r="585" spans="1:16" ht="12.75" customHeight="1">
      <c r="A585" s="59"/>
      <c r="B585" s="12"/>
      <c r="C585" s="272"/>
      <c r="D585" s="271"/>
      <c r="E585" s="271"/>
      <c r="F585" s="272"/>
      <c r="G585" s="272"/>
      <c r="H585" s="279"/>
      <c r="I585" s="279"/>
      <c r="J585" s="1"/>
      <c r="K585" s="1"/>
      <c r="L585" s="1"/>
      <c r="M585" s="1"/>
      <c r="N585" s="1"/>
      <c r="O585" s="1"/>
      <c r="P585" s="1"/>
    </row>
    <row r="586" spans="1:16" ht="12.75" customHeight="1">
      <c r="A586" s="59"/>
      <c r="B586" s="12"/>
      <c r="C586" s="272"/>
      <c r="D586" s="271"/>
      <c r="E586" s="271"/>
      <c r="F586" s="272"/>
      <c r="G586" s="272"/>
      <c r="H586" s="279"/>
      <c r="I586" s="279"/>
      <c r="J586" s="1"/>
      <c r="K586" s="1"/>
      <c r="L586" s="1"/>
      <c r="M586" s="1"/>
      <c r="N586" s="1"/>
      <c r="O586" s="1"/>
      <c r="P586" s="1"/>
    </row>
    <row r="587" spans="1:16" ht="12.75" customHeight="1">
      <c r="A587" s="59"/>
      <c r="B587" s="12"/>
      <c r="C587" s="272"/>
      <c r="D587" s="271"/>
      <c r="E587" s="271"/>
      <c r="F587" s="272"/>
      <c r="G587" s="272"/>
      <c r="H587" s="279"/>
      <c r="I587" s="279"/>
      <c r="J587" s="1"/>
      <c r="K587" s="1"/>
      <c r="L587" s="1"/>
      <c r="M587" s="1"/>
      <c r="N587" s="1"/>
      <c r="O587" s="1"/>
      <c r="P587" s="1"/>
    </row>
    <row r="588" spans="1:16" ht="12.75" customHeight="1">
      <c r="A588" s="59"/>
      <c r="B588" s="12"/>
      <c r="C588" s="272"/>
      <c r="D588" s="271"/>
      <c r="E588" s="271"/>
      <c r="F588" s="272"/>
      <c r="G588" s="272"/>
      <c r="H588" s="279"/>
      <c r="I588" s="279"/>
      <c r="J588" s="1"/>
      <c r="K588" s="1"/>
      <c r="L588" s="1"/>
      <c r="M588" s="1"/>
      <c r="N588" s="1"/>
      <c r="O588" s="1"/>
      <c r="P588" s="1"/>
    </row>
    <row r="589" spans="1:16" ht="12.75" customHeight="1">
      <c r="A589" s="59"/>
      <c r="B589" s="12"/>
      <c r="C589" s="272"/>
      <c r="D589" s="271"/>
      <c r="E589" s="271"/>
      <c r="F589" s="272"/>
      <c r="G589" s="272"/>
      <c r="H589" s="279"/>
      <c r="I589" s="279"/>
      <c r="J589" s="1"/>
      <c r="K589" s="1"/>
      <c r="L589" s="1"/>
      <c r="M589" s="1"/>
      <c r="N589" s="1"/>
      <c r="O589" s="1"/>
      <c r="P589" s="1"/>
    </row>
    <row r="590" spans="1:16" ht="12.75" customHeight="1">
      <c r="A590" s="59"/>
      <c r="B590" s="12"/>
      <c r="C590" s="272"/>
      <c r="D590" s="271"/>
      <c r="E590" s="271"/>
      <c r="F590" s="272"/>
      <c r="G590" s="272"/>
      <c r="H590" s="279"/>
      <c r="I590" s="279"/>
      <c r="J590" s="1"/>
      <c r="K590" s="1"/>
      <c r="L590" s="1"/>
      <c r="M590" s="1"/>
      <c r="N590" s="1"/>
      <c r="O590" s="1"/>
      <c r="P590" s="1"/>
    </row>
    <row r="591" spans="1:16" ht="12.75" customHeight="1">
      <c r="A591" s="59"/>
      <c r="B591" s="12"/>
      <c r="C591" s="272"/>
      <c r="D591" s="271"/>
      <c r="E591" s="271"/>
      <c r="F591" s="272"/>
      <c r="G591" s="272"/>
      <c r="H591" s="279"/>
      <c r="I591" s="279"/>
      <c r="J591" s="1"/>
      <c r="K591" s="1"/>
      <c r="L591" s="1"/>
      <c r="M591" s="1"/>
      <c r="N591" s="1"/>
      <c r="O591" s="1"/>
      <c r="P591" s="1"/>
    </row>
    <row r="592" spans="1:16" ht="12.75" customHeight="1">
      <c r="A592" s="59"/>
      <c r="B592" s="12"/>
      <c r="C592" s="272"/>
      <c r="D592" s="271"/>
      <c r="E592" s="271"/>
      <c r="F592" s="272"/>
      <c r="G592" s="272"/>
      <c r="H592" s="279"/>
      <c r="I592" s="279"/>
      <c r="J592" s="1"/>
      <c r="K592" s="1"/>
      <c r="L592" s="1"/>
      <c r="M592" s="1"/>
      <c r="N592" s="1"/>
      <c r="O592" s="1"/>
      <c r="P592" s="1"/>
    </row>
    <row r="593" spans="1:16" ht="12.75" customHeight="1">
      <c r="A593" s="59"/>
      <c r="B593" s="12"/>
      <c r="C593" s="272"/>
      <c r="D593" s="271"/>
      <c r="E593" s="271"/>
      <c r="F593" s="272"/>
      <c r="G593" s="272"/>
      <c r="H593" s="279"/>
      <c r="I593" s="279"/>
      <c r="J593" s="1"/>
      <c r="K593" s="1"/>
      <c r="L593" s="1"/>
      <c r="M593" s="1"/>
      <c r="N593" s="1"/>
      <c r="O593" s="1"/>
      <c r="P593" s="1"/>
    </row>
    <row r="594" spans="1:16" ht="12.75" customHeight="1">
      <c r="A594" s="59"/>
      <c r="B594" s="12"/>
      <c r="C594" s="272"/>
      <c r="D594" s="271"/>
      <c r="E594" s="271"/>
      <c r="F594" s="272"/>
      <c r="G594" s="272"/>
      <c r="H594" s="279"/>
      <c r="I594" s="279"/>
      <c r="J594" s="1"/>
      <c r="K594" s="1"/>
      <c r="L594" s="1"/>
      <c r="M594" s="1"/>
      <c r="N594" s="1"/>
      <c r="O594" s="1"/>
      <c r="P594" s="1"/>
    </row>
    <row r="595" spans="1:16" ht="12.75" customHeight="1">
      <c r="A595" s="59"/>
      <c r="B595" s="12"/>
      <c r="C595" s="272"/>
      <c r="D595" s="271"/>
      <c r="E595" s="271"/>
      <c r="F595" s="272"/>
      <c r="G595" s="272"/>
      <c r="H595" s="279"/>
      <c r="I595" s="279"/>
      <c r="J595" s="1"/>
      <c r="K595" s="1"/>
      <c r="L595" s="1"/>
      <c r="M595" s="1"/>
      <c r="N595" s="1"/>
      <c r="O595" s="1"/>
      <c r="P595" s="1"/>
    </row>
    <row r="596" spans="1:16" ht="12.75" customHeight="1">
      <c r="A596" s="59"/>
      <c r="B596" s="12"/>
      <c r="C596" s="272"/>
      <c r="D596" s="271"/>
      <c r="E596" s="271"/>
      <c r="F596" s="272"/>
      <c r="G596" s="272"/>
      <c r="H596" s="279"/>
      <c r="I596" s="279"/>
      <c r="J596" s="1"/>
      <c r="K596" s="1"/>
      <c r="L596" s="1"/>
      <c r="M596" s="1"/>
      <c r="N596" s="1"/>
      <c r="O596" s="1"/>
      <c r="P596" s="1"/>
    </row>
    <row r="597" spans="1:16" ht="12.75" customHeight="1">
      <c r="A597" s="59"/>
      <c r="B597" s="12"/>
      <c r="C597" s="272"/>
      <c r="D597" s="271"/>
      <c r="E597" s="271"/>
      <c r="F597" s="272"/>
      <c r="G597" s="272"/>
      <c r="H597" s="279"/>
      <c r="I597" s="279"/>
      <c r="J597" s="1"/>
      <c r="K597" s="1"/>
      <c r="L597" s="1"/>
      <c r="M597" s="1"/>
      <c r="N597" s="1"/>
      <c r="O597" s="1"/>
      <c r="P597" s="1"/>
    </row>
    <row r="598" spans="1:16" ht="12.75" customHeight="1">
      <c r="A598" s="59"/>
      <c r="B598" s="12"/>
      <c r="C598" s="272"/>
      <c r="D598" s="271"/>
      <c r="E598" s="271"/>
      <c r="F598" s="272"/>
      <c r="G598" s="272"/>
      <c r="H598" s="279"/>
      <c r="I598" s="279"/>
      <c r="J598" s="1"/>
      <c r="K598" s="1"/>
      <c r="L598" s="1"/>
      <c r="M598" s="1"/>
      <c r="N598" s="1"/>
      <c r="O598" s="1"/>
      <c r="P598" s="1"/>
    </row>
    <row r="599" spans="1:16" ht="12.75" customHeight="1">
      <c r="A599" s="59"/>
      <c r="B599" s="12"/>
      <c r="C599" s="272"/>
      <c r="D599" s="271"/>
      <c r="E599" s="271"/>
      <c r="F599" s="272"/>
      <c r="G599" s="272"/>
      <c r="H599" s="279"/>
      <c r="I599" s="279"/>
      <c r="J599" s="1"/>
      <c r="K599" s="1"/>
      <c r="L599" s="1"/>
      <c r="M599" s="1"/>
      <c r="N599" s="1"/>
      <c r="O599" s="1"/>
      <c r="P599" s="1"/>
    </row>
    <row r="600" spans="1:16" ht="12.75" customHeight="1">
      <c r="A600" s="59"/>
      <c r="B600" s="12"/>
      <c r="C600" s="272"/>
      <c r="D600" s="271"/>
      <c r="E600" s="271"/>
      <c r="F600" s="272"/>
      <c r="G600" s="272"/>
      <c r="H600" s="279"/>
      <c r="I600" s="279"/>
      <c r="J600" s="1"/>
      <c r="K600" s="1"/>
      <c r="L600" s="1"/>
      <c r="M600" s="1"/>
      <c r="N600" s="1"/>
      <c r="O600" s="1"/>
      <c r="P600" s="1"/>
    </row>
    <row r="601" spans="1:16" ht="12.75" customHeight="1">
      <c r="A601" s="59"/>
      <c r="B601" s="12"/>
      <c r="C601" s="272"/>
      <c r="D601" s="271"/>
      <c r="E601" s="271"/>
      <c r="F601" s="272"/>
      <c r="G601" s="272"/>
      <c r="H601" s="279"/>
      <c r="I601" s="279"/>
      <c r="J601" s="1"/>
      <c r="K601" s="1"/>
      <c r="L601" s="1"/>
      <c r="M601" s="1"/>
      <c r="N601" s="1"/>
      <c r="O601" s="1"/>
      <c r="P601" s="1"/>
    </row>
    <row r="602" spans="1:16" ht="12.75" customHeight="1">
      <c r="A602" s="59"/>
      <c r="B602" s="12"/>
      <c r="C602" s="272"/>
      <c r="D602" s="271"/>
      <c r="E602" s="271"/>
      <c r="F602" s="272"/>
      <c r="G602" s="272"/>
      <c r="H602" s="279"/>
      <c r="I602" s="279"/>
      <c r="J602" s="1"/>
      <c r="K602" s="1"/>
      <c r="L602" s="1"/>
      <c r="M602" s="1"/>
      <c r="N602" s="1"/>
      <c r="O602" s="1"/>
      <c r="P602" s="1"/>
    </row>
    <row r="603" spans="1:16" ht="12.75" customHeight="1">
      <c r="A603" s="59"/>
      <c r="B603" s="12"/>
      <c r="C603" s="272"/>
      <c r="D603" s="271"/>
      <c r="E603" s="271"/>
      <c r="F603" s="272"/>
      <c r="G603" s="272"/>
      <c r="H603" s="279"/>
      <c r="I603" s="279"/>
      <c r="J603" s="1"/>
      <c r="K603" s="1"/>
      <c r="L603" s="1"/>
      <c r="M603" s="1"/>
      <c r="N603" s="1"/>
      <c r="O603" s="1"/>
      <c r="P603" s="1"/>
    </row>
    <row r="604" spans="1:16" ht="12.75" customHeight="1">
      <c r="A604" s="59"/>
      <c r="B604" s="12"/>
      <c r="C604" s="272"/>
      <c r="D604" s="271"/>
      <c r="E604" s="271"/>
      <c r="F604" s="272"/>
      <c r="G604" s="272"/>
      <c r="H604" s="279"/>
      <c r="I604" s="279"/>
      <c r="J604" s="1"/>
      <c r="K604" s="1"/>
      <c r="L604" s="1"/>
      <c r="M604" s="1"/>
      <c r="N604" s="1"/>
      <c r="O604" s="1"/>
      <c r="P604" s="1"/>
    </row>
    <row r="605" spans="1:16" ht="12.75" customHeight="1">
      <c r="A605" s="59"/>
      <c r="B605" s="12"/>
      <c r="C605" s="272"/>
      <c r="D605" s="271"/>
      <c r="E605" s="271"/>
      <c r="F605" s="272"/>
      <c r="G605" s="272"/>
      <c r="H605" s="279"/>
      <c r="I605" s="279"/>
      <c r="J605" s="1"/>
      <c r="K605" s="1"/>
      <c r="L605" s="1"/>
      <c r="M605" s="1"/>
      <c r="N605" s="1"/>
      <c r="O605" s="1"/>
      <c r="P605" s="1"/>
    </row>
    <row r="606" spans="1:16" ht="12.75" customHeight="1">
      <c r="A606" s="59"/>
      <c r="B606" s="12"/>
      <c r="C606" s="272"/>
      <c r="D606" s="271"/>
      <c r="E606" s="271"/>
      <c r="F606" s="272"/>
      <c r="G606" s="272"/>
      <c r="H606" s="279"/>
      <c r="I606" s="279"/>
      <c r="J606" s="1"/>
      <c r="K606" s="1"/>
      <c r="L606" s="1"/>
      <c r="M606" s="1"/>
      <c r="N606" s="1"/>
      <c r="O606" s="1"/>
      <c r="P606" s="1"/>
    </row>
    <row r="607" spans="1:16" ht="12.75" customHeight="1">
      <c r="A607" s="59"/>
      <c r="B607" s="12"/>
      <c r="C607" s="272"/>
      <c r="D607" s="271"/>
      <c r="E607" s="271"/>
      <c r="F607" s="272"/>
      <c r="G607" s="272"/>
      <c r="H607" s="279"/>
      <c r="I607" s="279"/>
      <c r="J607" s="1"/>
      <c r="K607" s="1"/>
      <c r="L607" s="1"/>
      <c r="M607" s="1"/>
      <c r="N607" s="1"/>
      <c r="O607" s="1"/>
      <c r="P607" s="1"/>
    </row>
    <row r="608" spans="1:16" ht="12.75" customHeight="1">
      <c r="A608" s="59"/>
      <c r="B608" s="12"/>
      <c r="C608" s="272"/>
      <c r="D608" s="271"/>
      <c r="E608" s="271"/>
      <c r="F608" s="272"/>
      <c r="G608" s="272"/>
      <c r="H608" s="279"/>
      <c r="I608" s="279"/>
      <c r="J608" s="1"/>
      <c r="K608" s="1"/>
      <c r="L608" s="1"/>
      <c r="M608" s="1"/>
      <c r="N608" s="1"/>
      <c r="O608" s="1"/>
      <c r="P608" s="1"/>
    </row>
    <row r="609" spans="1:16" ht="12.75" customHeight="1">
      <c r="A609" s="59"/>
      <c r="B609" s="12"/>
      <c r="C609" s="272"/>
      <c r="D609" s="271"/>
      <c r="E609" s="271"/>
      <c r="F609" s="272"/>
      <c r="G609" s="272"/>
      <c r="H609" s="279"/>
      <c r="I609" s="279"/>
      <c r="J609" s="1"/>
      <c r="K609" s="1"/>
      <c r="L609" s="1"/>
      <c r="M609" s="1"/>
      <c r="N609" s="1"/>
      <c r="O609" s="1"/>
      <c r="P609" s="1"/>
    </row>
    <row r="610" spans="1:16" ht="12.75" customHeight="1">
      <c r="A610" s="59"/>
      <c r="B610" s="12"/>
      <c r="C610" s="272"/>
      <c r="D610" s="271"/>
      <c r="E610" s="271"/>
      <c r="F610" s="272"/>
      <c r="G610" s="272"/>
      <c r="H610" s="279"/>
      <c r="I610" s="279"/>
      <c r="J610" s="1"/>
      <c r="K610" s="1"/>
      <c r="L610" s="1"/>
      <c r="M610" s="1"/>
      <c r="N610" s="1"/>
      <c r="O610" s="1"/>
      <c r="P610" s="1"/>
    </row>
    <row r="611" spans="1:16" ht="12.75" customHeight="1">
      <c r="A611" s="59"/>
      <c r="B611" s="12"/>
      <c r="C611" s="272"/>
      <c r="D611" s="271"/>
      <c r="E611" s="271"/>
      <c r="F611" s="272"/>
      <c r="G611" s="272"/>
      <c r="H611" s="279"/>
      <c r="I611" s="279"/>
      <c r="J611" s="1"/>
      <c r="K611" s="1"/>
      <c r="L611" s="1"/>
      <c r="M611" s="1"/>
      <c r="N611" s="1"/>
      <c r="O611" s="1"/>
      <c r="P611" s="1"/>
    </row>
    <row r="612" spans="1:16" ht="12.75" customHeight="1">
      <c r="A612" s="59"/>
      <c r="B612" s="12"/>
      <c r="C612" s="272"/>
      <c r="D612" s="271"/>
      <c r="E612" s="271"/>
      <c r="F612" s="272"/>
      <c r="G612" s="272"/>
      <c r="H612" s="279"/>
      <c r="I612" s="279"/>
      <c r="J612" s="1"/>
      <c r="K612" s="1"/>
      <c r="L612" s="1"/>
      <c r="M612" s="1"/>
      <c r="N612" s="1"/>
      <c r="O612" s="1"/>
      <c r="P612" s="1"/>
    </row>
    <row r="613" spans="1:16" ht="12.75" customHeight="1">
      <c r="A613" s="59"/>
      <c r="B613" s="12"/>
      <c r="C613" s="272"/>
      <c r="D613" s="271"/>
      <c r="E613" s="271"/>
      <c r="F613" s="272"/>
      <c r="G613" s="272"/>
      <c r="H613" s="279"/>
      <c r="I613" s="279"/>
      <c r="J613" s="1"/>
      <c r="K613" s="1"/>
      <c r="L613" s="1"/>
      <c r="M613" s="1"/>
      <c r="N613" s="1"/>
      <c r="O613" s="1"/>
      <c r="P613" s="1"/>
    </row>
    <row r="614" spans="1:16" ht="12.75" customHeight="1">
      <c r="A614" s="59"/>
      <c r="B614" s="12"/>
      <c r="C614" s="272"/>
      <c r="D614" s="271"/>
      <c r="E614" s="271"/>
      <c r="F614" s="272"/>
      <c r="G614" s="272"/>
      <c r="H614" s="279"/>
      <c r="I614" s="279"/>
      <c r="J614" s="1"/>
      <c r="K614" s="1"/>
      <c r="L614" s="1"/>
      <c r="M614" s="1"/>
      <c r="N614" s="1"/>
      <c r="O614" s="1"/>
      <c r="P614" s="1"/>
    </row>
    <row r="615" spans="1:16" ht="12.75" customHeight="1">
      <c r="A615" s="59"/>
      <c r="B615" s="12"/>
      <c r="C615" s="272"/>
      <c r="D615" s="271"/>
      <c r="E615" s="271"/>
      <c r="F615" s="272"/>
      <c r="G615" s="272"/>
      <c r="H615" s="279"/>
      <c r="I615" s="279"/>
      <c r="J615" s="1"/>
      <c r="K615" s="1"/>
      <c r="L615" s="1"/>
      <c r="M615" s="1"/>
      <c r="N615" s="1"/>
      <c r="O615" s="1"/>
      <c r="P615" s="1"/>
    </row>
    <row r="616" spans="1:16" ht="12.75" customHeight="1">
      <c r="A616" s="59"/>
      <c r="B616" s="12"/>
      <c r="C616" s="272"/>
      <c r="D616" s="271"/>
      <c r="E616" s="271"/>
      <c r="F616" s="272"/>
      <c r="G616" s="272"/>
      <c r="H616" s="279"/>
      <c r="I616" s="279"/>
      <c r="J616" s="1"/>
      <c r="K616" s="1"/>
      <c r="L616" s="1"/>
      <c r="M616" s="1"/>
      <c r="N616" s="1"/>
      <c r="O616" s="1"/>
      <c r="P616" s="1"/>
    </row>
    <row r="617" spans="1:16" ht="12.75" customHeight="1">
      <c r="A617" s="59"/>
      <c r="B617" s="12"/>
      <c r="C617" s="272"/>
      <c r="D617" s="271"/>
      <c r="E617" s="271"/>
      <c r="F617" s="272"/>
      <c r="G617" s="272"/>
      <c r="H617" s="279"/>
      <c r="I617" s="279"/>
      <c r="J617" s="1"/>
      <c r="K617" s="1"/>
      <c r="L617" s="1"/>
      <c r="M617" s="1"/>
      <c r="N617" s="1"/>
      <c r="O617" s="1"/>
      <c r="P617" s="1"/>
    </row>
    <row r="618" spans="1:16" ht="12.75" customHeight="1">
      <c r="A618" s="59"/>
      <c r="B618" s="12"/>
      <c r="C618" s="272"/>
      <c r="D618" s="271"/>
      <c r="E618" s="271"/>
      <c r="F618" s="272"/>
      <c r="G618" s="272"/>
      <c r="H618" s="279"/>
      <c r="I618" s="279"/>
      <c r="J618" s="1"/>
      <c r="K618" s="1"/>
      <c r="L618" s="1"/>
      <c r="M618" s="1"/>
      <c r="N618" s="1"/>
      <c r="O618" s="1"/>
      <c r="P618" s="1"/>
    </row>
    <row r="619" spans="1:16" ht="12.75" customHeight="1">
      <c r="A619" s="59"/>
      <c r="B619" s="12"/>
      <c r="C619" s="272"/>
      <c r="D619" s="271"/>
      <c r="E619" s="271"/>
      <c r="F619" s="272"/>
      <c r="G619" s="272"/>
      <c r="H619" s="279"/>
      <c r="I619" s="279"/>
      <c r="J619" s="1"/>
      <c r="K619" s="1"/>
      <c r="L619" s="1"/>
      <c r="M619" s="1"/>
      <c r="N619" s="1"/>
      <c r="O619" s="1"/>
      <c r="P619" s="1"/>
    </row>
    <row r="620" spans="1:16" ht="12.75" customHeight="1">
      <c r="A620" s="59"/>
      <c r="B620" s="12"/>
      <c r="C620" s="272"/>
      <c r="D620" s="271"/>
      <c r="E620" s="271"/>
      <c r="F620" s="272"/>
      <c r="G620" s="272"/>
      <c r="H620" s="279"/>
      <c r="I620" s="279"/>
      <c r="J620" s="1"/>
      <c r="K620" s="1"/>
      <c r="L620" s="1"/>
      <c r="M620" s="1"/>
      <c r="N620" s="1"/>
      <c r="O620" s="1"/>
      <c r="P620" s="1"/>
    </row>
    <row r="621" spans="1:16" ht="12.75" customHeight="1">
      <c r="A621" s="59"/>
      <c r="B621" s="12"/>
      <c r="C621" s="272"/>
      <c r="D621" s="271"/>
      <c r="E621" s="271"/>
      <c r="F621" s="272"/>
      <c r="G621" s="272"/>
      <c r="H621" s="279"/>
      <c r="I621" s="279"/>
      <c r="J621" s="1"/>
      <c r="K621" s="1"/>
      <c r="L621" s="1"/>
      <c r="M621" s="1"/>
      <c r="N621" s="1"/>
      <c r="O621" s="1"/>
      <c r="P621" s="1"/>
    </row>
    <row r="622" spans="1:16" ht="12.75" customHeight="1">
      <c r="A622" s="59"/>
      <c r="B622" s="12"/>
      <c r="C622" s="272"/>
      <c r="D622" s="271"/>
      <c r="E622" s="271"/>
      <c r="F622" s="272"/>
      <c r="G622" s="272"/>
      <c r="H622" s="279"/>
      <c r="I622" s="279"/>
      <c r="J622" s="1"/>
      <c r="K622" s="1"/>
      <c r="L622" s="1"/>
      <c r="M622" s="1"/>
      <c r="N622" s="1"/>
      <c r="O622" s="1"/>
      <c r="P622" s="1"/>
    </row>
    <row r="623" spans="1:16" ht="12.75" customHeight="1">
      <c r="A623" s="59"/>
      <c r="B623" s="12"/>
      <c r="C623" s="272"/>
      <c r="D623" s="271"/>
      <c r="E623" s="271"/>
      <c r="F623" s="272"/>
      <c r="G623" s="272"/>
      <c r="H623" s="279"/>
      <c r="I623" s="279"/>
      <c r="J623" s="1"/>
      <c r="K623" s="1"/>
      <c r="L623" s="1"/>
      <c r="M623" s="1"/>
      <c r="N623" s="1"/>
      <c r="O623" s="1"/>
      <c r="P623" s="1"/>
    </row>
    <row r="624" spans="1:16" ht="12.75" customHeight="1">
      <c r="A624" s="59"/>
      <c r="B624" s="12"/>
      <c r="C624" s="272"/>
      <c r="D624" s="271"/>
      <c r="E624" s="271"/>
      <c r="F624" s="272"/>
      <c r="G624" s="272"/>
      <c r="H624" s="279"/>
      <c r="I624" s="279"/>
      <c r="J624" s="1"/>
      <c r="K624" s="1"/>
      <c r="L624" s="1"/>
      <c r="M624" s="1"/>
      <c r="N624" s="1"/>
      <c r="O624" s="1"/>
      <c r="P624" s="1"/>
    </row>
    <row r="625" spans="1:16" ht="12.75" customHeight="1">
      <c r="A625" s="59"/>
      <c r="B625" s="12"/>
      <c r="C625" s="272"/>
      <c r="D625" s="271"/>
      <c r="E625" s="271"/>
      <c r="F625" s="272"/>
      <c r="G625" s="272"/>
      <c r="H625" s="279"/>
      <c r="I625" s="279"/>
      <c r="J625" s="1"/>
      <c r="K625" s="1"/>
      <c r="L625" s="1"/>
      <c r="M625" s="1"/>
      <c r="N625" s="1"/>
      <c r="O625" s="1"/>
      <c r="P625" s="1"/>
    </row>
    <row r="626" spans="1:16" ht="12.75" customHeight="1">
      <c r="A626" s="59"/>
      <c r="B626" s="12"/>
      <c r="C626" s="272"/>
      <c r="D626" s="271"/>
      <c r="E626" s="271"/>
      <c r="F626" s="272"/>
      <c r="G626" s="272"/>
      <c r="H626" s="279"/>
      <c r="I626" s="279"/>
      <c r="J626" s="1"/>
      <c r="K626" s="1"/>
      <c r="L626" s="1"/>
      <c r="M626" s="1"/>
      <c r="N626" s="1"/>
      <c r="O626" s="1"/>
      <c r="P626" s="1"/>
    </row>
    <row r="627" spans="1:16" ht="12.75" customHeight="1">
      <c r="A627" s="59"/>
      <c r="B627" s="12"/>
      <c r="C627" s="272"/>
      <c r="D627" s="271"/>
      <c r="E627" s="271"/>
      <c r="F627" s="272"/>
      <c r="G627" s="272"/>
      <c r="H627" s="279"/>
      <c r="I627" s="279"/>
      <c r="J627" s="1"/>
      <c r="K627" s="1"/>
      <c r="L627" s="1"/>
      <c r="M627" s="1"/>
      <c r="N627" s="1"/>
      <c r="O627" s="1"/>
      <c r="P627" s="1"/>
    </row>
    <row r="628" spans="1:16" ht="12.75" customHeight="1">
      <c r="A628" s="59"/>
      <c r="B628" s="12"/>
      <c r="C628" s="272"/>
      <c r="D628" s="271"/>
      <c r="E628" s="271"/>
      <c r="F628" s="272"/>
      <c r="G628" s="272"/>
      <c r="H628" s="279"/>
      <c r="I628" s="279"/>
      <c r="J628" s="1"/>
      <c r="K628" s="1"/>
      <c r="L628" s="1"/>
      <c r="M628" s="1"/>
      <c r="N628" s="1"/>
      <c r="O628" s="1"/>
      <c r="P628" s="1"/>
    </row>
    <row r="629" spans="1:16" ht="12.75" customHeight="1">
      <c r="A629" s="59"/>
      <c r="B629" s="12"/>
      <c r="C629" s="272"/>
      <c r="D629" s="271"/>
      <c r="E629" s="271"/>
      <c r="F629" s="272"/>
      <c r="G629" s="272"/>
      <c r="H629" s="279"/>
      <c r="I629" s="279"/>
      <c r="J629" s="1"/>
      <c r="K629" s="1"/>
      <c r="L629" s="1"/>
      <c r="M629" s="1"/>
      <c r="N629" s="1"/>
      <c r="O629" s="1"/>
      <c r="P629" s="1"/>
    </row>
    <row r="630" spans="1:16" ht="12.75" customHeight="1">
      <c r="A630" s="59"/>
      <c r="B630" s="12"/>
      <c r="C630" s="272"/>
      <c r="D630" s="271"/>
      <c r="E630" s="271"/>
      <c r="F630" s="272"/>
      <c r="G630" s="272"/>
      <c r="H630" s="279"/>
      <c r="I630" s="279"/>
      <c r="J630" s="1"/>
      <c r="K630" s="1"/>
      <c r="L630" s="1"/>
      <c r="M630" s="1"/>
      <c r="N630" s="1"/>
      <c r="O630" s="1"/>
      <c r="P630" s="1"/>
    </row>
    <row r="631" spans="1:16" ht="12.75" customHeight="1">
      <c r="A631" s="59"/>
      <c r="B631" s="12"/>
      <c r="C631" s="272"/>
      <c r="D631" s="271"/>
      <c r="E631" s="271"/>
      <c r="F631" s="272"/>
      <c r="G631" s="272"/>
      <c r="H631" s="279"/>
      <c r="I631" s="279"/>
      <c r="J631" s="1"/>
      <c r="K631" s="1"/>
      <c r="L631" s="1"/>
      <c r="M631" s="1"/>
      <c r="N631" s="1"/>
      <c r="O631" s="1"/>
      <c r="P631" s="1"/>
    </row>
    <row r="632" spans="1:16" ht="12.75" customHeight="1">
      <c r="A632" s="59"/>
      <c r="B632" s="12"/>
      <c r="C632" s="272"/>
      <c r="D632" s="271"/>
      <c r="E632" s="271"/>
      <c r="F632" s="272"/>
      <c r="G632" s="272"/>
      <c r="H632" s="279"/>
      <c r="I632" s="279"/>
      <c r="J632" s="1"/>
      <c r="K632" s="1"/>
      <c r="L632" s="1"/>
      <c r="M632" s="1"/>
      <c r="N632" s="1"/>
      <c r="O632" s="1"/>
      <c r="P632" s="1"/>
    </row>
    <row r="633" spans="1:16" ht="12.75" customHeight="1">
      <c r="A633" s="59"/>
      <c r="B633" s="12"/>
      <c r="C633" s="272"/>
      <c r="D633" s="271"/>
      <c r="E633" s="271"/>
      <c r="F633" s="272"/>
      <c r="G633" s="272"/>
      <c r="H633" s="279"/>
      <c r="I633" s="279"/>
      <c r="J633" s="1"/>
      <c r="K633" s="1"/>
      <c r="L633" s="1"/>
      <c r="M633" s="1"/>
      <c r="N633" s="1"/>
      <c r="O633" s="1"/>
      <c r="P633" s="1"/>
    </row>
    <row r="634" spans="1:16" ht="12.75" customHeight="1">
      <c r="A634" s="59"/>
      <c r="B634" s="12"/>
      <c r="C634" s="272"/>
      <c r="D634" s="271"/>
      <c r="E634" s="271"/>
      <c r="F634" s="272"/>
      <c r="G634" s="272"/>
      <c r="H634" s="279"/>
      <c r="I634" s="279"/>
      <c r="J634" s="1"/>
      <c r="K634" s="1"/>
      <c r="L634" s="1"/>
      <c r="M634" s="1"/>
      <c r="N634" s="1"/>
      <c r="O634" s="1"/>
      <c r="P634" s="1"/>
    </row>
    <row r="635" spans="1:16" ht="12.75" customHeight="1">
      <c r="A635" s="59"/>
      <c r="B635" s="12"/>
      <c r="C635" s="272"/>
      <c r="D635" s="271"/>
      <c r="E635" s="271"/>
      <c r="F635" s="272"/>
      <c r="G635" s="272"/>
      <c r="H635" s="279"/>
      <c r="I635" s="279"/>
      <c r="J635" s="1"/>
      <c r="K635" s="1"/>
      <c r="L635" s="1"/>
      <c r="M635" s="1"/>
      <c r="N635" s="1"/>
      <c r="O635" s="1"/>
      <c r="P635" s="1"/>
    </row>
    <row r="636" spans="1:16" ht="12.75" customHeight="1">
      <c r="A636" s="59"/>
      <c r="B636" s="12"/>
      <c r="C636" s="272"/>
      <c r="D636" s="271"/>
      <c r="E636" s="271"/>
      <c r="F636" s="272"/>
      <c r="G636" s="272"/>
      <c r="H636" s="279"/>
      <c r="I636" s="279"/>
      <c r="J636" s="1"/>
      <c r="K636" s="1"/>
      <c r="L636" s="1"/>
      <c r="M636" s="1"/>
      <c r="N636" s="1"/>
      <c r="O636" s="1"/>
      <c r="P636" s="1"/>
    </row>
    <row r="637" spans="1:16" ht="12.75" customHeight="1">
      <c r="A637" s="59"/>
      <c r="B637" s="12"/>
      <c r="C637" s="272"/>
      <c r="D637" s="271"/>
      <c r="E637" s="271"/>
      <c r="F637" s="272"/>
      <c r="G637" s="272"/>
      <c r="H637" s="279"/>
      <c r="I637" s="279"/>
      <c r="J637" s="1"/>
      <c r="K637" s="1"/>
      <c r="L637" s="1"/>
      <c r="M637" s="1"/>
      <c r="N637" s="1"/>
      <c r="O637" s="1"/>
      <c r="P637" s="1"/>
    </row>
    <row r="638" spans="1:16" ht="12.75" customHeight="1">
      <c r="A638" s="59"/>
      <c r="B638" s="12"/>
      <c r="C638" s="272"/>
      <c r="D638" s="271"/>
      <c r="E638" s="271"/>
      <c r="F638" s="272"/>
      <c r="G638" s="272"/>
      <c r="H638" s="279"/>
      <c r="I638" s="279"/>
      <c r="J638" s="1"/>
      <c r="K638" s="1"/>
      <c r="L638" s="1"/>
      <c r="M638" s="1"/>
      <c r="N638" s="1"/>
      <c r="O638" s="1"/>
      <c r="P638" s="1"/>
    </row>
    <row r="639" spans="1:16" ht="12.75" customHeight="1">
      <c r="A639" s="59"/>
      <c r="B639" s="12"/>
      <c r="C639" s="272"/>
      <c r="D639" s="271"/>
      <c r="E639" s="271"/>
      <c r="F639" s="272"/>
      <c r="G639" s="272"/>
      <c r="H639" s="279"/>
      <c r="I639" s="279"/>
      <c r="J639" s="1"/>
      <c r="K639" s="1"/>
      <c r="L639" s="1"/>
      <c r="M639" s="1"/>
      <c r="N639" s="1"/>
      <c r="O639" s="1"/>
      <c r="P639" s="1"/>
    </row>
    <row r="640" spans="1:16" ht="12.75" customHeight="1">
      <c r="A640" s="59"/>
      <c r="B640" s="12"/>
      <c r="C640" s="272"/>
      <c r="D640" s="271"/>
      <c r="E640" s="271"/>
      <c r="F640" s="272"/>
      <c r="G640" s="272"/>
      <c r="H640" s="279"/>
      <c r="I640" s="279"/>
      <c r="J640" s="1"/>
      <c r="K640" s="1"/>
      <c r="L640" s="1"/>
      <c r="M640" s="1"/>
      <c r="N640" s="1"/>
      <c r="O640" s="1"/>
      <c r="P640" s="1"/>
    </row>
    <row r="641" spans="1:16" ht="12.75" customHeight="1">
      <c r="A641" s="59"/>
      <c r="B641" s="12"/>
      <c r="C641" s="272"/>
      <c r="D641" s="271"/>
      <c r="E641" s="271"/>
      <c r="F641" s="272"/>
      <c r="G641" s="272"/>
      <c r="H641" s="279"/>
      <c r="I641" s="279"/>
      <c r="J641" s="1"/>
      <c r="K641" s="1"/>
      <c r="L641" s="1"/>
      <c r="M641" s="1"/>
      <c r="N641" s="1"/>
      <c r="O641" s="1"/>
      <c r="P641" s="1"/>
    </row>
    <row r="642" spans="1:16" ht="12.75" customHeight="1">
      <c r="A642" s="59"/>
      <c r="B642" s="12"/>
      <c r="C642" s="272"/>
      <c r="D642" s="271"/>
      <c r="E642" s="271"/>
      <c r="F642" s="272"/>
      <c r="G642" s="272"/>
      <c r="H642" s="279"/>
      <c r="I642" s="279"/>
      <c r="J642" s="1"/>
      <c r="K642" s="1"/>
      <c r="L642" s="1"/>
      <c r="M642" s="1"/>
      <c r="N642" s="1"/>
      <c r="O642" s="1"/>
      <c r="P642" s="1"/>
    </row>
    <row r="643" spans="1:16" ht="12.75" customHeight="1">
      <c r="A643" s="59"/>
      <c r="B643" s="12"/>
      <c r="C643" s="272"/>
      <c r="D643" s="271"/>
      <c r="E643" s="271"/>
      <c r="F643" s="272"/>
      <c r="G643" s="272"/>
      <c r="H643" s="279"/>
      <c r="I643" s="279"/>
      <c r="J643" s="1"/>
      <c r="K643" s="1"/>
      <c r="L643" s="1"/>
      <c r="M643" s="1"/>
      <c r="N643" s="1"/>
      <c r="O643" s="1"/>
      <c r="P643" s="1"/>
    </row>
    <row r="644" spans="1:16" ht="12.75" customHeight="1">
      <c r="A644" s="59"/>
      <c r="B644" s="12"/>
      <c r="C644" s="272"/>
      <c r="D644" s="271"/>
      <c r="E644" s="271"/>
      <c r="F644" s="272"/>
      <c r="G644" s="272"/>
      <c r="H644" s="279"/>
      <c r="I644" s="279"/>
      <c r="J644" s="1"/>
      <c r="K644" s="1"/>
      <c r="L644" s="1"/>
      <c r="M644" s="1"/>
      <c r="N644" s="1"/>
      <c r="O644" s="1"/>
      <c r="P644" s="1"/>
    </row>
    <row r="645" spans="1:16" ht="12.75" customHeight="1">
      <c r="A645" s="59"/>
      <c r="B645" s="12"/>
      <c r="C645" s="272"/>
      <c r="D645" s="271"/>
      <c r="E645" s="271"/>
      <c r="F645" s="272"/>
      <c r="G645" s="272"/>
      <c r="H645" s="279"/>
      <c r="I645" s="279"/>
      <c r="J645" s="1"/>
      <c r="K645" s="1"/>
      <c r="L645" s="1"/>
      <c r="M645" s="1"/>
      <c r="N645" s="1"/>
      <c r="O645" s="1"/>
      <c r="P645" s="1"/>
    </row>
    <row r="646" spans="1:16" ht="12.75" customHeight="1">
      <c r="A646" s="59"/>
      <c r="B646" s="12"/>
      <c r="C646" s="272"/>
      <c r="D646" s="271"/>
      <c r="E646" s="271"/>
      <c r="F646" s="272"/>
      <c r="G646" s="272"/>
      <c r="H646" s="279"/>
      <c r="I646" s="279"/>
      <c r="J646" s="1"/>
      <c r="K646" s="1"/>
      <c r="L646" s="1"/>
      <c r="M646" s="1"/>
      <c r="N646" s="1"/>
      <c r="O646" s="1"/>
      <c r="P646" s="1"/>
    </row>
    <row r="647" spans="1:16" ht="12.75" customHeight="1">
      <c r="A647" s="59"/>
      <c r="B647" s="12"/>
      <c r="C647" s="272"/>
      <c r="D647" s="271"/>
      <c r="E647" s="271"/>
      <c r="F647" s="272"/>
      <c r="G647" s="272"/>
      <c r="H647" s="279"/>
      <c r="I647" s="279"/>
      <c r="J647" s="1"/>
      <c r="K647" s="1"/>
      <c r="L647" s="1"/>
      <c r="M647" s="1"/>
      <c r="N647" s="1"/>
      <c r="O647" s="1"/>
      <c r="P647" s="1"/>
    </row>
    <row r="648" spans="1:16" ht="12.75" customHeight="1">
      <c r="A648" s="59"/>
      <c r="B648" s="12"/>
      <c r="C648" s="272"/>
      <c r="D648" s="271"/>
      <c r="E648" s="271"/>
      <c r="F648" s="272"/>
      <c r="G648" s="272"/>
      <c r="H648" s="279"/>
      <c r="I648" s="279"/>
      <c r="J648" s="1"/>
      <c r="K648" s="1"/>
      <c r="L648" s="1"/>
      <c r="M648" s="1"/>
      <c r="N648" s="1"/>
      <c r="O648" s="1"/>
      <c r="P648" s="1"/>
    </row>
    <row r="649" spans="1:16" ht="12.75" customHeight="1">
      <c r="A649" s="59"/>
      <c r="B649" s="12"/>
      <c r="C649" s="272"/>
      <c r="D649" s="271"/>
      <c r="E649" s="271"/>
      <c r="F649" s="272"/>
      <c r="G649" s="272"/>
      <c r="H649" s="279"/>
      <c r="I649" s="279"/>
      <c r="J649" s="1"/>
      <c r="K649" s="1"/>
      <c r="L649" s="1"/>
      <c r="M649" s="1"/>
      <c r="N649" s="1"/>
      <c r="O649" s="1"/>
      <c r="P649" s="1"/>
    </row>
    <row r="650" spans="1:16" ht="12.75" customHeight="1">
      <c r="A650" s="59"/>
      <c r="B650" s="12"/>
      <c r="C650" s="272"/>
      <c r="D650" s="271"/>
      <c r="E650" s="271"/>
      <c r="F650" s="272"/>
      <c r="G650" s="272"/>
      <c r="H650" s="279"/>
      <c r="I650" s="279"/>
      <c r="J650" s="1"/>
      <c r="K650" s="1"/>
      <c r="L650" s="1"/>
      <c r="M650" s="1"/>
      <c r="N650" s="1"/>
      <c r="O650" s="1"/>
      <c r="P650" s="1"/>
    </row>
    <row r="651" spans="1:16" ht="12.75" customHeight="1">
      <c r="A651" s="59"/>
      <c r="B651" s="12"/>
      <c r="C651" s="272"/>
      <c r="D651" s="271"/>
      <c r="E651" s="271"/>
      <c r="F651" s="272"/>
      <c r="G651" s="272"/>
      <c r="H651" s="279"/>
      <c r="I651" s="279"/>
      <c r="J651" s="1"/>
      <c r="K651" s="1"/>
      <c r="L651" s="1"/>
      <c r="M651" s="1"/>
      <c r="N651" s="1"/>
      <c r="O651" s="1"/>
      <c r="P651" s="1"/>
    </row>
    <row r="652" spans="1:16" ht="12.75" customHeight="1">
      <c r="A652" s="59"/>
      <c r="B652" s="12"/>
      <c r="C652" s="272"/>
      <c r="D652" s="271"/>
      <c r="E652" s="271"/>
      <c r="F652" s="272"/>
      <c r="G652" s="272"/>
      <c r="H652" s="279"/>
      <c r="I652" s="279"/>
      <c r="J652" s="1"/>
      <c r="K652" s="1"/>
      <c r="L652" s="1"/>
      <c r="M652" s="1"/>
      <c r="N652" s="1"/>
      <c r="O652" s="1"/>
      <c r="P652" s="1"/>
    </row>
    <row r="653" spans="1:16" ht="12.75" customHeight="1">
      <c r="A653" s="59"/>
      <c r="B653" s="12"/>
      <c r="C653" s="272"/>
      <c r="D653" s="271"/>
      <c r="E653" s="271"/>
      <c r="F653" s="272"/>
      <c r="G653" s="272"/>
      <c r="H653" s="279"/>
      <c r="I653" s="279"/>
      <c r="J653" s="1"/>
      <c r="K653" s="1"/>
      <c r="L653" s="1"/>
      <c r="M653" s="1"/>
      <c r="N653" s="1"/>
      <c r="O653" s="1"/>
      <c r="P653" s="1"/>
    </row>
    <row r="654" spans="1:16" ht="12.75" customHeight="1">
      <c r="A654" s="59"/>
      <c r="B654" s="12"/>
      <c r="C654" s="272"/>
      <c r="D654" s="271"/>
      <c r="E654" s="271"/>
      <c r="F654" s="272"/>
      <c r="G654" s="272"/>
      <c r="H654" s="279"/>
      <c r="I654" s="279"/>
      <c r="J654" s="1"/>
      <c r="K654" s="1"/>
      <c r="L654" s="1"/>
      <c r="M654" s="1"/>
      <c r="N654" s="1"/>
      <c r="O654" s="1"/>
      <c r="P654" s="1"/>
    </row>
    <row r="655" spans="1:16" ht="12.75" customHeight="1">
      <c r="A655" s="59"/>
      <c r="B655" s="12"/>
      <c r="C655" s="272"/>
      <c r="D655" s="271"/>
      <c r="E655" s="271"/>
      <c r="F655" s="272"/>
      <c r="G655" s="272"/>
      <c r="H655" s="279"/>
      <c r="I655" s="279"/>
      <c r="J655" s="1"/>
      <c r="K655" s="1"/>
      <c r="L655" s="1"/>
      <c r="M655" s="1"/>
      <c r="N655" s="1"/>
      <c r="O655" s="1"/>
      <c r="P655" s="1"/>
    </row>
    <row r="656" spans="1:16" ht="12.75" customHeight="1">
      <c r="A656" s="59"/>
      <c r="B656" s="12"/>
      <c r="C656" s="272"/>
      <c r="D656" s="271"/>
      <c r="E656" s="271"/>
      <c r="F656" s="272"/>
      <c r="G656" s="272"/>
      <c r="H656" s="279"/>
      <c r="I656" s="279"/>
      <c r="J656" s="1"/>
      <c r="K656" s="1"/>
      <c r="L656" s="1"/>
      <c r="M656" s="1"/>
      <c r="N656" s="1"/>
      <c r="O656" s="1"/>
      <c r="P656" s="1"/>
    </row>
    <row r="657" spans="1:16" ht="12.75" customHeight="1">
      <c r="A657" s="59"/>
      <c r="B657" s="12"/>
      <c r="C657" s="272"/>
      <c r="D657" s="271"/>
      <c r="E657" s="271"/>
      <c r="F657" s="272"/>
      <c r="G657" s="272"/>
      <c r="H657" s="279"/>
      <c r="I657" s="279"/>
      <c r="J657" s="1"/>
      <c r="K657" s="1"/>
      <c r="L657" s="1"/>
      <c r="M657" s="1"/>
      <c r="N657" s="1"/>
      <c r="O657" s="1"/>
      <c r="P657" s="1"/>
    </row>
    <row r="658" spans="1:16" ht="12.75" customHeight="1">
      <c r="A658" s="59"/>
      <c r="B658" s="12"/>
      <c r="C658" s="272"/>
      <c r="D658" s="271"/>
      <c r="E658" s="271"/>
      <c r="F658" s="272"/>
      <c r="G658" s="272"/>
      <c r="H658" s="279"/>
      <c r="I658" s="279"/>
      <c r="J658" s="1"/>
      <c r="K658" s="1"/>
      <c r="L658" s="1"/>
      <c r="M658" s="1"/>
      <c r="N658" s="1"/>
      <c r="O658" s="1"/>
      <c r="P658" s="1"/>
    </row>
    <row r="659" spans="1:16" ht="12.75" customHeight="1">
      <c r="A659" s="59"/>
      <c r="B659" s="12"/>
      <c r="C659" s="272"/>
      <c r="D659" s="271"/>
      <c r="E659" s="271"/>
      <c r="F659" s="272"/>
      <c r="G659" s="272"/>
      <c r="H659" s="279"/>
      <c r="I659" s="279"/>
      <c r="J659" s="1"/>
      <c r="K659" s="1"/>
      <c r="L659" s="1"/>
      <c r="M659" s="1"/>
      <c r="N659" s="1"/>
      <c r="O659" s="1"/>
      <c r="P659" s="1"/>
    </row>
    <row r="660" spans="1:16" ht="12.75" customHeight="1">
      <c r="A660" s="59"/>
      <c r="B660" s="12"/>
      <c r="C660" s="272"/>
      <c r="D660" s="271"/>
      <c r="E660" s="271"/>
      <c r="F660" s="272"/>
      <c r="G660" s="272"/>
      <c r="H660" s="279"/>
      <c r="I660" s="279"/>
      <c r="J660" s="1"/>
      <c r="K660" s="1"/>
      <c r="L660" s="1"/>
      <c r="M660" s="1"/>
      <c r="N660" s="1"/>
      <c r="O660" s="1"/>
      <c r="P660" s="1"/>
    </row>
    <row r="661" spans="1:16" ht="12.75" customHeight="1">
      <c r="A661" s="59"/>
      <c r="B661" s="12"/>
      <c r="C661" s="272"/>
      <c r="D661" s="271"/>
      <c r="E661" s="271"/>
      <c r="F661" s="272"/>
      <c r="G661" s="272"/>
      <c r="H661" s="279"/>
      <c r="I661" s="279"/>
      <c r="J661" s="1"/>
      <c r="K661" s="1"/>
      <c r="L661" s="1"/>
      <c r="M661" s="1"/>
      <c r="N661" s="1"/>
      <c r="O661" s="1"/>
      <c r="P661" s="1"/>
    </row>
    <row r="662" spans="1:16" ht="12.75" customHeight="1">
      <c r="A662" s="59"/>
      <c r="B662" s="12"/>
      <c r="C662" s="272"/>
      <c r="D662" s="271"/>
      <c r="E662" s="271"/>
      <c r="F662" s="272"/>
      <c r="G662" s="272"/>
      <c r="H662" s="279"/>
      <c r="I662" s="279"/>
      <c r="J662" s="1"/>
      <c r="K662" s="1"/>
      <c r="L662" s="1"/>
      <c r="M662" s="1"/>
      <c r="N662" s="1"/>
      <c r="O662" s="1"/>
      <c r="P662" s="1"/>
    </row>
    <row r="663" spans="1:16" ht="12.75" customHeight="1">
      <c r="A663" s="59"/>
      <c r="B663" s="12"/>
      <c r="C663" s="272"/>
      <c r="D663" s="271"/>
      <c r="E663" s="271"/>
      <c r="F663" s="272"/>
      <c r="G663" s="272"/>
      <c r="H663" s="279"/>
      <c r="I663" s="279"/>
      <c r="J663" s="1"/>
      <c r="K663" s="1"/>
      <c r="L663" s="1"/>
      <c r="M663" s="1"/>
      <c r="N663" s="1"/>
      <c r="O663" s="1"/>
      <c r="P663" s="1"/>
    </row>
    <row r="664" spans="1:16" ht="12.75" customHeight="1">
      <c r="A664" s="59"/>
      <c r="B664" s="12"/>
      <c r="C664" s="272"/>
      <c r="D664" s="271"/>
      <c r="E664" s="271"/>
      <c r="F664" s="272"/>
      <c r="G664" s="272"/>
      <c r="H664" s="279"/>
      <c r="I664" s="279"/>
      <c r="J664" s="1"/>
      <c r="K664" s="1"/>
      <c r="L664" s="1"/>
      <c r="M664" s="1"/>
      <c r="N664" s="1"/>
      <c r="O664" s="1"/>
      <c r="P664" s="1"/>
    </row>
    <row r="665" spans="1:16" ht="12.75" customHeight="1">
      <c r="A665" s="59"/>
      <c r="B665" s="12"/>
      <c r="C665" s="272"/>
      <c r="D665" s="271"/>
      <c r="E665" s="271"/>
      <c r="F665" s="272"/>
      <c r="G665" s="272"/>
      <c r="H665" s="279"/>
      <c r="I665" s="279"/>
      <c r="J665" s="1"/>
      <c r="K665" s="1"/>
      <c r="L665" s="1"/>
      <c r="M665" s="1"/>
      <c r="N665" s="1"/>
      <c r="O665" s="1"/>
      <c r="P665" s="1"/>
    </row>
    <row r="666" spans="1:16" ht="12.75" customHeight="1">
      <c r="A666" s="59"/>
      <c r="B666" s="12"/>
      <c r="C666" s="272"/>
      <c r="D666" s="271"/>
      <c r="E666" s="271"/>
      <c r="F666" s="272"/>
      <c r="G666" s="272"/>
      <c r="H666" s="279"/>
      <c r="I666" s="279"/>
      <c r="J666" s="1"/>
      <c r="K666" s="1"/>
      <c r="L666" s="1"/>
      <c r="M666" s="1"/>
      <c r="N666" s="1"/>
      <c r="O666" s="1"/>
      <c r="P666" s="1"/>
    </row>
    <row r="667" spans="1:16" ht="12.75" customHeight="1">
      <c r="A667" s="59"/>
      <c r="B667" s="12"/>
      <c r="C667" s="272"/>
      <c r="D667" s="271"/>
      <c r="E667" s="271"/>
      <c r="F667" s="272"/>
      <c r="G667" s="272"/>
      <c r="H667" s="279"/>
      <c r="I667" s="279"/>
      <c r="J667" s="1"/>
      <c r="K667" s="1"/>
      <c r="L667" s="1"/>
      <c r="M667" s="1"/>
      <c r="N667" s="1"/>
      <c r="O667" s="1"/>
      <c r="P667" s="1"/>
    </row>
    <row r="668" spans="1:16" ht="12.75" customHeight="1">
      <c r="A668" s="59"/>
      <c r="B668" s="12"/>
      <c r="C668" s="272"/>
      <c r="D668" s="271"/>
      <c r="E668" s="271"/>
      <c r="F668" s="272"/>
      <c r="G668" s="272"/>
      <c r="H668" s="279"/>
      <c r="I668" s="279"/>
      <c r="J668" s="1"/>
      <c r="K668" s="1"/>
      <c r="L668" s="1"/>
      <c r="M668" s="1"/>
      <c r="N668" s="1"/>
      <c r="O668" s="1"/>
      <c r="P668" s="1"/>
    </row>
    <row r="669" spans="1:16" ht="12.75" customHeight="1">
      <c r="A669" s="59"/>
      <c r="B669" s="12"/>
      <c r="C669" s="272"/>
      <c r="D669" s="271"/>
      <c r="E669" s="271"/>
      <c r="F669" s="272"/>
      <c r="G669" s="272"/>
      <c r="H669" s="279"/>
      <c r="I669" s="279"/>
      <c r="J669" s="1"/>
      <c r="K669" s="1"/>
      <c r="L669" s="1"/>
      <c r="M669" s="1"/>
      <c r="N669" s="1"/>
      <c r="O669" s="1"/>
      <c r="P669" s="1"/>
    </row>
    <row r="670" spans="1:16" ht="12.75" customHeight="1">
      <c r="A670" s="59"/>
      <c r="B670" s="12"/>
      <c r="C670" s="272"/>
      <c r="D670" s="271"/>
      <c r="E670" s="271"/>
      <c r="F670" s="272"/>
      <c r="G670" s="272"/>
      <c r="H670" s="279"/>
      <c r="I670" s="279"/>
      <c r="J670" s="1"/>
      <c r="K670" s="1"/>
      <c r="L670" s="1"/>
      <c r="M670" s="1"/>
      <c r="N670" s="1"/>
      <c r="O670" s="1"/>
      <c r="P670" s="1"/>
    </row>
    <row r="671" spans="1:16" ht="12.75" customHeight="1">
      <c r="A671" s="59"/>
      <c r="B671" s="12"/>
      <c r="C671" s="272"/>
      <c r="D671" s="271"/>
      <c r="E671" s="271"/>
      <c r="F671" s="272"/>
      <c r="G671" s="272"/>
      <c r="H671" s="279"/>
      <c r="I671" s="279"/>
      <c r="J671" s="1"/>
      <c r="K671" s="1"/>
      <c r="L671" s="1"/>
      <c r="M671" s="1"/>
      <c r="N671" s="1"/>
      <c r="O671" s="1"/>
      <c r="P671" s="1"/>
    </row>
    <row r="672" spans="1:16" ht="12.75" customHeight="1">
      <c r="A672" s="59"/>
      <c r="B672" s="12"/>
      <c r="C672" s="272"/>
      <c r="D672" s="271"/>
      <c r="E672" s="271"/>
      <c r="F672" s="272"/>
      <c r="G672" s="272"/>
      <c r="H672" s="279"/>
      <c r="I672" s="279"/>
      <c r="J672" s="1"/>
      <c r="K672" s="1"/>
      <c r="L672" s="1"/>
      <c r="M672" s="1"/>
      <c r="N672" s="1"/>
      <c r="O672" s="1"/>
      <c r="P672" s="1"/>
    </row>
    <row r="673" spans="1:16" ht="12.75" customHeight="1">
      <c r="A673" s="59"/>
      <c r="B673" s="12"/>
      <c r="C673" s="272"/>
      <c r="D673" s="271"/>
      <c r="E673" s="271"/>
      <c r="F673" s="272"/>
      <c r="G673" s="272"/>
      <c r="H673" s="279"/>
      <c r="I673" s="279"/>
      <c r="J673" s="1"/>
      <c r="K673" s="1"/>
      <c r="L673" s="1"/>
      <c r="M673" s="1"/>
      <c r="N673" s="1"/>
      <c r="O673" s="1"/>
      <c r="P673" s="1"/>
    </row>
    <row r="674" spans="1:16" ht="12.75" customHeight="1">
      <c r="A674" s="59"/>
      <c r="B674" s="12"/>
      <c r="C674" s="272"/>
      <c r="D674" s="271"/>
      <c r="E674" s="271"/>
      <c r="F674" s="272"/>
      <c r="G674" s="272"/>
      <c r="H674" s="279"/>
      <c r="I674" s="279"/>
      <c r="J674" s="1"/>
      <c r="K674" s="1"/>
      <c r="L674" s="1"/>
      <c r="M674" s="1"/>
      <c r="N674" s="1"/>
      <c r="O674" s="1"/>
      <c r="P674" s="1"/>
    </row>
    <row r="675" spans="1:16" ht="12.75" customHeight="1">
      <c r="A675" s="59"/>
      <c r="B675" s="12"/>
      <c r="C675" s="272"/>
      <c r="D675" s="271"/>
      <c r="E675" s="271"/>
      <c r="F675" s="272"/>
      <c r="G675" s="272"/>
      <c r="H675" s="279"/>
      <c r="I675" s="279"/>
      <c r="J675" s="1"/>
      <c r="K675" s="1"/>
      <c r="L675" s="1"/>
      <c r="M675" s="1"/>
      <c r="N675" s="1"/>
      <c r="O675" s="1"/>
      <c r="P675" s="1"/>
    </row>
    <row r="676" spans="1:16" ht="12.75" customHeight="1">
      <c r="A676" s="59"/>
      <c r="B676" s="12"/>
      <c r="C676" s="272"/>
      <c r="D676" s="271"/>
      <c r="E676" s="271"/>
      <c r="F676" s="272"/>
      <c r="G676" s="272"/>
      <c r="H676" s="279"/>
      <c r="I676" s="279"/>
      <c r="J676" s="1"/>
      <c r="K676" s="1"/>
      <c r="L676" s="1"/>
      <c r="M676" s="1"/>
      <c r="N676" s="1"/>
      <c r="O676" s="1"/>
      <c r="P676" s="1"/>
    </row>
    <row r="677" spans="1:16" ht="12.75" customHeight="1">
      <c r="A677" s="59"/>
      <c r="B677" s="12"/>
      <c r="C677" s="272"/>
      <c r="D677" s="271"/>
      <c r="E677" s="271"/>
      <c r="F677" s="272"/>
      <c r="G677" s="272"/>
      <c r="H677" s="279"/>
      <c r="I677" s="279"/>
      <c r="J677" s="1"/>
      <c r="K677" s="1"/>
      <c r="L677" s="1"/>
      <c r="M677" s="1"/>
      <c r="N677" s="1"/>
      <c r="O677" s="1"/>
      <c r="P677" s="1"/>
    </row>
    <row r="678" spans="1:16" ht="12.75" customHeight="1">
      <c r="A678" s="59"/>
      <c r="B678" s="12"/>
      <c r="C678" s="272"/>
      <c r="D678" s="271"/>
      <c r="E678" s="271"/>
      <c r="F678" s="272"/>
      <c r="G678" s="272"/>
      <c r="H678" s="279"/>
      <c r="I678" s="279"/>
      <c r="J678" s="1"/>
      <c r="K678" s="1"/>
      <c r="L678" s="1"/>
      <c r="M678" s="1"/>
      <c r="N678" s="1"/>
      <c r="O678" s="1"/>
      <c r="P678" s="1"/>
    </row>
    <row r="679" spans="1:16" ht="12.75" customHeight="1">
      <c r="A679" s="59"/>
      <c r="B679" s="12"/>
      <c r="C679" s="272"/>
      <c r="D679" s="271"/>
      <c r="E679" s="271"/>
      <c r="F679" s="272"/>
      <c r="G679" s="272"/>
      <c r="H679" s="279"/>
      <c r="I679" s="279"/>
      <c r="J679" s="1"/>
      <c r="K679" s="1"/>
      <c r="L679" s="1"/>
      <c r="M679" s="1"/>
      <c r="N679" s="1"/>
      <c r="O679" s="1"/>
      <c r="P679" s="1"/>
    </row>
    <row r="680" spans="1:16" ht="12.75" customHeight="1">
      <c r="A680" s="59"/>
      <c r="B680" s="12"/>
      <c r="C680" s="272"/>
      <c r="D680" s="271"/>
      <c r="E680" s="271"/>
      <c r="F680" s="272"/>
      <c r="G680" s="272"/>
      <c r="H680" s="279"/>
      <c r="I680" s="279"/>
      <c r="J680" s="1"/>
      <c r="K680" s="1"/>
      <c r="L680" s="1"/>
      <c r="M680" s="1"/>
      <c r="N680" s="1"/>
      <c r="O680" s="1"/>
      <c r="P680" s="1"/>
    </row>
    <row r="681" spans="1:16" ht="12.75" customHeight="1">
      <c r="A681" s="59"/>
      <c r="B681" s="12"/>
      <c r="C681" s="272"/>
      <c r="D681" s="271"/>
      <c r="E681" s="271"/>
      <c r="F681" s="272"/>
      <c r="G681" s="272"/>
      <c r="H681" s="279"/>
      <c r="I681" s="279"/>
      <c r="J681" s="1"/>
      <c r="K681" s="1"/>
      <c r="L681" s="1"/>
      <c r="M681" s="1"/>
      <c r="N681" s="1"/>
      <c r="O681" s="1"/>
      <c r="P681" s="1"/>
    </row>
    <row r="682" spans="1:16" ht="12.75" customHeight="1">
      <c r="A682" s="59"/>
      <c r="B682" s="12"/>
      <c r="C682" s="272"/>
      <c r="D682" s="271"/>
      <c r="E682" s="271"/>
      <c r="F682" s="272"/>
      <c r="G682" s="272"/>
      <c r="H682" s="279"/>
      <c r="I682" s="279"/>
      <c r="J682" s="1"/>
      <c r="K682" s="1"/>
      <c r="L682" s="1"/>
      <c r="M682" s="1"/>
      <c r="N682" s="1"/>
      <c r="O682" s="1"/>
      <c r="P682" s="1"/>
    </row>
    <row r="683" spans="1:16" ht="12.75" customHeight="1">
      <c r="A683" s="59"/>
      <c r="B683" s="12"/>
      <c r="C683" s="272"/>
      <c r="D683" s="271"/>
      <c r="E683" s="271"/>
      <c r="F683" s="272"/>
      <c r="G683" s="272"/>
      <c r="H683" s="279"/>
      <c r="I683" s="279"/>
      <c r="J683" s="1"/>
      <c r="K683" s="1"/>
      <c r="L683" s="1"/>
      <c r="M683" s="1"/>
      <c r="N683" s="1"/>
      <c r="O683" s="1"/>
      <c r="P683" s="1"/>
    </row>
    <row r="684" spans="1:16" ht="12.75" customHeight="1">
      <c r="A684" s="59"/>
      <c r="B684" s="12"/>
      <c r="C684" s="272"/>
      <c r="D684" s="271"/>
      <c r="E684" s="271"/>
      <c r="F684" s="272"/>
      <c r="G684" s="272"/>
      <c r="H684" s="279"/>
      <c r="I684" s="279"/>
      <c r="J684" s="1"/>
      <c r="K684" s="1"/>
      <c r="L684" s="1"/>
      <c r="M684" s="1"/>
      <c r="N684" s="1"/>
      <c r="O684" s="1"/>
      <c r="P684" s="1"/>
    </row>
    <row r="685" spans="1:16" ht="12.75" customHeight="1">
      <c r="A685" s="59"/>
      <c r="B685" s="12"/>
      <c r="C685" s="272"/>
      <c r="D685" s="271"/>
      <c r="E685" s="271"/>
      <c r="F685" s="272"/>
      <c r="G685" s="272"/>
      <c r="H685" s="279"/>
      <c r="I685" s="279"/>
      <c r="J685" s="1"/>
      <c r="K685" s="1"/>
      <c r="L685" s="1"/>
      <c r="M685" s="1"/>
      <c r="N685" s="1"/>
      <c r="O685" s="1"/>
      <c r="P685" s="1"/>
    </row>
    <row r="686" spans="1:16" ht="12.75" customHeight="1">
      <c r="A686" s="59"/>
      <c r="B686" s="12"/>
      <c r="C686" s="272"/>
      <c r="D686" s="271"/>
      <c r="E686" s="271"/>
      <c r="F686" s="272"/>
      <c r="G686" s="272"/>
      <c r="H686" s="279"/>
      <c r="I686" s="279"/>
      <c r="J686" s="1"/>
      <c r="K686" s="1"/>
      <c r="L686" s="1"/>
      <c r="M686" s="1"/>
      <c r="N686" s="1"/>
      <c r="O686" s="1"/>
      <c r="P686" s="1"/>
    </row>
    <row r="687" spans="1:16" ht="12.75" customHeight="1">
      <c r="A687" s="59"/>
      <c r="B687" s="12"/>
      <c r="C687" s="272"/>
      <c r="D687" s="271"/>
      <c r="E687" s="271"/>
      <c r="F687" s="272"/>
      <c r="G687" s="272"/>
      <c r="H687" s="279"/>
      <c r="I687" s="279"/>
      <c r="J687" s="1"/>
      <c r="K687" s="1"/>
      <c r="L687" s="1"/>
      <c r="M687" s="1"/>
      <c r="N687" s="1"/>
      <c r="O687" s="1"/>
      <c r="P687" s="1"/>
    </row>
    <row r="688" spans="1:16" ht="12.75" customHeight="1">
      <c r="A688" s="59"/>
      <c r="B688" s="12"/>
      <c r="C688" s="272"/>
      <c r="D688" s="271"/>
      <c r="E688" s="271"/>
      <c r="F688" s="272"/>
      <c r="G688" s="272"/>
      <c r="H688" s="279"/>
      <c r="I688" s="279"/>
      <c r="J688" s="1"/>
      <c r="K688" s="1"/>
      <c r="L688" s="1"/>
      <c r="M688" s="1"/>
      <c r="N688" s="1"/>
      <c r="O688" s="1"/>
      <c r="P688" s="1"/>
    </row>
    <row r="689" spans="1:16" ht="12.75" customHeight="1">
      <c r="A689" s="59"/>
      <c r="B689" s="12"/>
      <c r="C689" s="272"/>
      <c r="D689" s="271"/>
      <c r="E689" s="271"/>
      <c r="F689" s="272"/>
      <c r="G689" s="272"/>
      <c r="H689" s="279"/>
      <c r="I689" s="279"/>
      <c r="J689" s="1"/>
      <c r="K689" s="1"/>
      <c r="L689" s="1"/>
      <c r="M689" s="1"/>
      <c r="N689" s="1"/>
      <c r="O689" s="1"/>
      <c r="P689" s="1"/>
    </row>
    <row r="690" spans="1:16" ht="12.75" customHeight="1">
      <c r="A690" s="59"/>
      <c r="B690" s="12"/>
      <c r="C690" s="272"/>
      <c r="D690" s="271"/>
      <c r="E690" s="271"/>
      <c r="F690" s="272"/>
      <c r="G690" s="272"/>
      <c r="H690" s="279"/>
      <c r="I690" s="279"/>
      <c r="J690" s="1"/>
      <c r="K690" s="1"/>
      <c r="L690" s="1"/>
      <c r="M690" s="1"/>
      <c r="N690" s="1"/>
      <c r="O690" s="1"/>
      <c r="P690" s="1"/>
    </row>
    <row r="691" spans="1:16" ht="12.75" customHeight="1">
      <c r="A691" s="59"/>
      <c r="B691" s="12"/>
      <c r="C691" s="272"/>
      <c r="D691" s="271"/>
      <c r="E691" s="271"/>
      <c r="F691" s="272"/>
      <c r="G691" s="272"/>
      <c r="H691" s="279"/>
      <c r="I691" s="279"/>
      <c r="J691" s="1"/>
      <c r="K691" s="1"/>
      <c r="L691" s="1"/>
      <c r="M691" s="1"/>
      <c r="N691" s="1"/>
      <c r="O691" s="1"/>
      <c r="P691" s="1"/>
    </row>
    <row r="692" spans="1:16" ht="12.75" customHeight="1">
      <c r="A692" s="59"/>
      <c r="B692" s="12"/>
      <c r="C692" s="272"/>
      <c r="D692" s="271"/>
      <c r="E692" s="271"/>
      <c r="F692" s="272"/>
      <c r="G692" s="272"/>
      <c r="H692" s="279"/>
      <c r="I692" s="279"/>
      <c r="J692" s="1"/>
      <c r="K692" s="1"/>
      <c r="L692" s="1"/>
      <c r="M692" s="1"/>
      <c r="N692" s="1"/>
      <c r="O692" s="1"/>
      <c r="P692" s="1"/>
    </row>
    <row r="693" spans="1:16" ht="12.75" customHeight="1">
      <c r="A693" s="59"/>
      <c r="B693" s="12"/>
      <c r="C693" s="272"/>
      <c r="D693" s="271"/>
      <c r="E693" s="271"/>
      <c r="F693" s="272"/>
      <c r="G693" s="272"/>
      <c r="H693" s="279"/>
      <c r="I693" s="279"/>
      <c r="J693" s="1"/>
      <c r="K693" s="1"/>
      <c r="L693" s="1"/>
      <c r="M693" s="1"/>
      <c r="N693" s="1"/>
      <c r="O693" s="1"/>
      <c r="P693" s="1"/>
    </row>
    <row r="694" spans="1:16" ht="12.75" customHeight="1">
      <c r="A694" s="59"/>
      <c r="B694" s="12"/>
      <c r="C694" s="272"/>
      <c r="D694" s="271"/>
      <c r="E694" s="271"/>
      <c r="F694" s="272"/>
      <c r="G694" s="272"/>
      <c r="H694" s="279"/>
      <c r="I694" s="279"/>
      <c r="J694" s="1"/>
      <c r="K694" s="1"/>
      <c r="L694" s="1"/>
      <c r="M694" s="1"/>
      <c r="N694" s="1"/>
      <c r="O694" s="1"/>
      <c r="P694" s="1"/>
    </row>
    <row r="695" spans="1:16" ht="12.75" customHeight="1">
      <c r="A695" s="59"/>
      <c r="B695" s="12"/>
      <c r="C695" s="272"/>
      <c r="D695" s="271"/>
      <c r="E695" s="271"/>
      <c r="F695" s="272"/>
      <c r="G695" s="272"/>
      <c r="H695" s="279"/>
      <c r="I695" s="279"/>
      <c r="J695" s="1"/>
      <c r="K695" s="1"/>
      <c r="L695" s="1"/>
      <c r="M695" s="1"/>
      <c r="N695" s="1"/>
      <c r="O695" s="1"/>
      <c r="P695" s="1"/>
    </row>
    <row r="696" spans="1:16" ht="12.75" customHeight="1">
      <c r="A696" s="59"/>
      <c r="B696" s="12"/>
      <c r="C696" s="272"/>
      <c r="D696" s="271"/>
      <c r="E696" s="271"/>
      <c r="F696" s="272"/>
      <c r="G696" s="272"/>
      <c r="H696" s="279"/>
      <c r="I696" s="279"/>
      <c r="J696" s="1"/>
      <c r="K696" s="1"/>
      <c r="L696" s="1"/>
      <c r="M696" s="1"/>
      <c r="N696" s="1"/>
      <c r="O696" s="1"/>
      <c r="P696" s="1"/>
    </row>
    <row r="697" spans="1:16" ht="12.75" customHeight="1">
      <c r="A697" s="59"/>
      <c r="B697" s="12"/>
      <c r="C697" s="272"/>
      <c r="D697" s="271"/>
      <c r="E697" s="271"/>
      <c r="F697" s="272"/>
      <c r="G697" s="272"/>
      <c r="H697" s="279"/>
      <c r="I697" s="279"/>
      <c r="J697" s="1"/>
      <c r="K697" s="1"/>
      <c r="L697" s="1"/>
      <c r="M697" s="1"/>
      <c r="N697" s="1"/>
      <c r="O697" s="1"/>
      <c r="P697" s="1"/>
    </row>
    <row r="698" spans="1:16" ht="12.75" customHeight="1">
      <c r="A698" s="59"/>
      <c r="B698" s="12"/>
      <c r="C698" s="272"/>
      <c r="D698" s="271"/>
      <c r="E698" s="271"/>
      <c r="F698" s="272"/>
      <c r="G698" s="272"/>
      <c r="H698" s="279"/>
      <c r="I698" s="279"/>
      <c r="J698" s="1"/>
      <c r="K698" s="1"/>
      <c r="L698" s="1"/>
      <c r="M698" s="1"/>
      <c r="N698" s="1"/>
      <c r="O698" s="1"/>
      <c r="P698" s="1"/>
    </row>
    <row r="699" spans="1:16" ht="12.75" customHeight="1">
      <c r="A699" s="59"/>
      <c r="B699" s="12"/>
      <c r="C699" s="272"/>
      <c r="D699" s="271"/>
      <c r="E699" s="271"/>
      <c r="F699" s="272"/>
      <c r="G699" s="272"/>
      <c r="H699" s="279"/>
      <c r="I699" s="279"/>
      <c r="J699" s="1"/>
      <c r="K699" s="1"/>
      <c r="L699" s="1"/>
      <c r="M699" s="1"/>
      <c r="N699" s="1"/>
      <c r="O699" s="1"/>
      <c r="P699" s="1"/>
    </row>
    <row r="700" spans="1:16" ht="12.75" customHeight="1">
      <c r="A700" s="59"/>
      <c r="B700" s="12"/>
      <c r="C700" s="272"/>
      <c r="D700" s="271"/>
      <c r="E700" s="271"/>
      <c r="F700" s="272"/>
      <c r="G700" s="272"/>
      <c r="H700" s="279"/>
      <c r="I700" s="279"/>
      <c r="J700" s="1"/>
      <c r="K700" s="1"/>
      <c r="L700" s="1"/>
      <c r="M700" s="1"/>
      <c r="N700" s="1"/>
      <c r="O700" s="1"/>
      <c r="P700" s="1"/>
    </row>
    <row r="701" spans="1:16" ht="12.75" customHeight="1">
      <c r="A701" s="59"/>
      <c r="B701" s="12"/>
      <c r="C701" s="272"/>
      <c r="D701" s="271"/>
      <c r="E701" s="271"/>
      <c r="F701" s="272"/>
      <c r="G701" s="272"/>
      <c r="H701" s="279"/>
      <c r="I701" s="279"/>
      <c r="J701" s="1"/>
      <c r="K701" s="1"/>
      <c r="L701" s="1"/>
      <c r="M701" s="1"/>
      <c r="N701" s="1"/>
      <c r="O701" s="1"/>
      <c r="P701" s="1"/>
    </row>
    <row r="702" spans="1:16" ht="12.75" customHeight="1">
      <c r="A702" s="59"/>
      <c r="B702" s="12"/>
      <c r="C702" s="272"/>
      <c r="D702" s="271"/>
      <c r="E702" s="271"/>
      <c r="F702" s="272"/>
      <c r="G702" s="272"/>
      <c r="H702" s="279"/>
      <c r="I702" s="279"/>
      <c r="J702" s="1"/>
      <c r="K702" s="1"/>
      <c r="L702" s="1"/>
      <c r="M702" s="1"/>
      <c r="N702" s="1"/>
      <c r="O702" s="1"/>
      <c r="P702" s="1"/>
    </row>
    <row r="703" spans="1:16" ht="12.75" customHeight="1">
      <c r="A703" s="59"/>
      <c r="B703" s="12"/>
      <c r="C703" s="272"/>
      <c r="D703" s="271"/>
      <c r="E703" s="271"/>
      <c r="F703" s="272"/>
      <c r="G703" s="272"/>
      <c r="H703" s="279"/>
      <c r="I703" s="279"/>
      <c r="J703" s="1"/>
      <c r="K703" s="1"/>
      <c r="L703" s="1"/>
      <c r="M703" s="1"/>
      <c r="N703" s="1"/>
      <c r="O703" s="1"/>
      <c r="P703" s="1"/>
    </row>
    <row r="704" spans="1:16" ht="12.75" customHeight="1">
      <c r="A704" s="59"/>
      <c r="B704" s="12"/>
      <c r="C704" s="272"/>
      <c r="D704" s="271"/>
      <c r="E704" s="271"/>
      <c r="F704" s="272"/>
      <c r="G704" s="272"/>
      <c r="H704" s="279"/>
      <c r="I704" s="279"/>
      <c r="J704" s="1"/>
      <c r="K704" s="1"/>
      <c r="L704" s="1"/>
      <c r="M704" s="1"/>
      <c r="N704" s="1"/>
      <c r="O704" s="1"/>
      <c r="P704" s="1"/>
    </row>
    <row r="705" spans="1:16" ht="12.75" customHeight="1">
      <c r="A705" s="59"/>
      <c r="B705" s="12"/>
      <c r="C705" s="272"/>
      <c r="D705" s="271"/>
      <c r="E705" s="271"/>
      <c r="F705" s="272"/>
      <c r="G705" s="272"/>
      <c r="H705" s="279"/>
      <c r="I705" s="279"/>
      <c r="J705" s="1"/>
      <c r="K705" s="1"/>
      <c r="L705" s="1"/>
      <c r="M705" s="1"/>
      <c r="N705" s="1"/>
      <c r="O705" s="1"/>
      <c r="P705" s="1"/>
    </row>
    <row r="706" spans="1:16" ht="12.75" customHeight="1">
      <c r="A706" s="59"/>
      <c r="B706" s="12"/>
      <c r="C706" s="272"/>
      <c r="D706" s="271"/>
      <c r="E706" s="271"/>
      <c r="F706" s="272"/>
      <c r="G706" s="272"/>
      <c r="H706" s="279"/>
      <c r="I706" s="279"/>
      <c r="J706" s="1"/>
      <c r="K706" s="1"/>
      <c r="L706" s="1"/>
      <c r="M706" s="1"/>
      <c r="N706" s="1"/>
      <c r="O706" s="1"/>
      <c r="P706" s="1"/>
    </row>
    <row r="707" spans="1:16" ht="12.75" customHeight="1">
      <c r="A707" s="59"/>
      <c r="B707" s="12"/>
      <c r="C707" s="272"/>
      <c r="D707" s="271"/>
      <c r="E707" s="271"/>
      <c r="F707" s="272"/>
      <c r="G707" s="272"/>
      <c r="H707" s="279"/>
      <c r="I707" s="279"/>
      <c r="J707" s="1"/>
      <c r="K707" s="1"/>
      <c r="L707" s="1"/>
      <c r="M707" s="1"/>
      <c r="N707" s="1"/>
      <c r="O707" s="1"/>
      <c r="P707" s="1"/>
    </row>
    <row r="708" spans="1:16" ht="12.75" customHeight="1">
      <c r="A708" s="59"/>
      <c r="B708" s="12"/>
      <c r="C708" s="272"/>
      <c r="D708" s="271"/>
      <c r="E708" s="271"/>
      <c r="F708" s="272"/>
      <c r="G708" s="272"/>
      <c r="H708" s="279"/>
      <c r="I708" s="279"/>
      <c r="J708" s="1"/>
      <c r="K708" s="1"/>
      <c r="L708" s="1"/>
      <c r="M708" s="1"/>
      <c r="N708" s="1"/>
      <c r="O708" s="1"/>
      <c r="P708" s="1"/>
    </row>
    <row r="709" spans="1:16" ht="12.75" customHeight="1">
      <c r="A709" s="59"/>
      <c r="B709" s="12"/>
      <c r="C709" s="272"/>
      <c r="D709" s="271"/>
      <c r="E709" s="271"/>
      <c r="F709" s="272"/>
      <c r="G709" s="272"/>
      <c r="H709" s="279"/>
      <c r="I709" s="279"/>
      <c r="J709" s="1"/>
      <c r="K709" s="1"/>
      <c r="L709" s="1"/>
      <c r="M709" s="1"/>
      <c r="N709" s="1"/>
      <c r="O709" s="1"/>
      <c r="P709" s="1"/>
    </row>
    <row r="710" spans="1:16" ht="12.75" customHeight="1">
      <c r="A710" s="59"/>
      <c r="B710" s="12"/>
      <c r="C710" s="272"/>
      <c r="D710" s="271"/>
      <c r="E710" s="271"/>
      <c r="F710" s="272"/>
      <c r="G710" s="272"/>
      <c r="H710" s="279"/>
      <c r="I710" s="279"/>
      <c r="J710" s="1"/>
      <c r="K710" s="1"/>
      <c r="L710" s="1"/>
      <c r="M710" s="1"/>
      <c r="N710" s="1"/>
      <c r="O710" s="1"/>
      <c r="P710" s="1"/>
    </row>
    <row r="711" spans="1:16" ht="12.75" customHeight="1">
      <c r="A711" s="59"/>
      <c r="B711" s="12"/>
      <c r="C711" s="272"/>
      <c r="D711" s="271"/>
      <c r="E711" s="271"/>
      <c r="F711" s="272"/>
      <c r="G711" s="272"/>
      <c r="H711" s="279"/>
      <c r="I711" s="279"/>
      <c r="J711" s="1"/>
      <c r="K711" s="1"/>
      <c r="L711" s="1"/>
      <c r="M711" s="1"/>
      <c r="N711" s="1"/>
      <c r="O711" s="1"/>
      <c r="P711" s="1"/>
    </row>
    <row r="712" spans="1:16" ht="12.75" customHeight="1">
      <c r="A712" s="59"/>
      <c r="B712" s="12"/>
      <c r="C712" s="272"/>
      <c r="D712" s="271"/>
      <c r="E712" s="271"/>
      <c r="F712" s="272"/>
      <c r="G712" s="272"/>
      <c r="H712" s="279"/>
      <c r="I712" s="279"/>
      <c r="J712" s="1"/>
      <c r="K712" s="1"/>
      <c r="L712" s="1"/>
      <c r="M712" s="1"/>
      <c r="N712" s="1"/>
      <c r="O712" s="1"/>
      <c r="P712" s="1"/>
    </row>
    <row r="713" spans="1:16" ht="12.75" customHeight="1">
      <c r="A713" s="59"/>
      <c r="B713" s="12"/>
      <c r="C713" s="272"/>
      <c r="D713" s="271"/>
      <c r="E713" s="271"/>
      <c r="F713" s="272"/>
      <c r="G713" s="272"/>
      <c r="H713" s="279"/>
      <c r="I713" s="279"/>
      <c r="J713" s="1"/>
      <c r="K713" s="1"/>
      <c r="L713" s="1"/>
      <c r="M713" s="1"/>
      <c r="N713" s="1"/>
      <c r="O713" s="1"/>
      <c r="P713" s="1"/>
    </row>
    <row r="714" spans="1:16" ht="12.75" customHeight="1">
      <c r="A714" s="59"/>
      <c r="B714" s="12"/>
      <c r="C714" s="272"/>
      <c r="D714" s="271"/>
      <c r="E714" s="271"/>
      <c r="F714" s="272"/>
      <c r="G714" s="272"/>
      <c r="H714" s="279"/>
      <c r="I714" s="279"/>
      <c r="J714" s="1"/>
      <c r="K714" s="1"/>
      <c r="L714" s="1"/>
      <c r="M714" s="1"/>
      <c r="N714" s="1"/>
      <c r="O714" s="1"/>
      <c r="P714" s="1"/>
    </row>
    <row r="715" spans="1:16" ht="12.75" customHeight="1">
      <c r="A715" s="59"/>
      <c r="B715" s="12"/>
      <c r="C715" s="272"/>
      <c r="D715" s="271"/>
      <c r="E715" s="271"/>
      <c r="F715" s="272"/>
      <c r="G715" s="272"/>
      <c r="H715" s="279"/>
      <c r="I715" s="279"/>
      <c r="J715" s="1"/>
      <c r="K715" s="1"/>
      <c r="L715" s="1"/>
      <c r="M715" s="1"/>
      <c r="N715" s="1"/>
      <c r="O715" s="1"/>
      <c r="P715" s="1"/>
    </row>
    <row r="716" spans="1:16" ht="12.75" customHeight="1">
      <c r="A716" s="59"/>
      <c r="B716" s="12"/>
      <c r="C716" s="272"/>
      <c r="D716" s="271"/>
      <c r="E716" s="271"/>
      <c r="F716" s="272"/>
      <c r="G716" s="272"/>
      <c r="H716" s="279"/>
      <c r="I716" s="279"/>
      <c r="J716" s="1"/>
      <c r="K716" s="1"/>
      <c r="L716" s="1"/>
      <c r="M716" s="1"/>
      <c r="N716" s="1"/>
      <c r="O716" s="1"/>
      <c r="P716" s="1"/>
    </row>
    <row r="717" spans="1:16" ht="12.75" customHeight="1">
      <c r="A717" s="59"/>
      <c r="B717" s="12"/>
      <c r="C717" s="272"/>
      <c r="D717" s="271"/>
      <c r="E717" s="271"/>
      <c r="F717" s="272"/>
      <c r="G717" s="272"/>
      <c r="H717" s="279"/>
      <c r="I717" s="279"/>
      <c r="J717" s="1"/>
      <c r="K717" s="1"/>
      <c r="L717" s="1"/>
      <c r="M717" s="1"/>
      <c r="N717" s="1"/>
      <c r="O717" s="1"/>
      <c r="P717" s="1"/>
    </row>
    <row r="718" spans="1:16" ht="12.75" customHeight="1">
      <c r="A718" s="59"/>
      <c r="B718" s="12"/>
      <c r="C718" s="272"/>
      <c r="D718" s="271"/>
      <c r="E718" s="271"/>
      <c r="F718" s="272"/>
      <c r="G718" s="272"/>
      <c r="H718" s="279"/>
      <c r="I718" s="279"/>
      <c r="J718" s="1"/>
      <c r="K718" s="1"/>
      <c r="L718" s="1"/>
      <c r="M718" s="1"/>
      <c r="N718" s="1"/>
      <c r="O718" s="1"/>
      <c r="P718" s="1"/>
    </row>
    <row r="719" spans="1:16" ht="12.75" customHeight="1">
      <c r="A719" s="59"/>
      <c r="B719" s="12"/>
      <c r="C719" s="272"/>
      <c r="D719" s="271"/>
      <c r="E719" s="271"/>
      <c r="F719" s="272"/>
      <c r="G719" s="272"/>
      <c r="H719" s="279"/>
      <c r="I719" s="279"/>
      <c r="J719" s="1"/>
      <c r="K719" s="1"/>
      <c r="L719" s="1"/>
      <c r="M719" s="1"/>
      <c r="N719" s="1"/>
      <c r="O719" s="1"/>
      <c r="P719" s="1"/>
    </row>
    <row r="720" spans="1:16" ht="12.75" customHeight="1">
      <c r="A720" s="59"/>
      <c r="B720" s="12"/>
      <c r="C720" s="272"/>
      <c r="D720" s="271"/>
      <c r="E720" s="271"/>
      <c r="F720" s="272"/>
      <c r="G720" s="272"/>
      <c r="H720" s="279"/>
      <c r="I720" s="279"/>
      <c r="J720" s="1"/>
      <c r="K720" s="1"/>
      <c r="L720" s="1"/>
      <c r="M720" s="1"/>
      <c r="N720" s="1"/>
      <c r="O720" s="1"/>
      <c r="P720" s="1"/>
    </row>
    <row r="721" spans="1:16" ht="12.75" customHeight="1">
      <c r="A721" s="59"/>
      <c r="B721" s="12"/>
      <c r="C721" s="272"/>
      <c r="D721" s="271"/>
      <c r="E721" s="271"/>
      <c r="F721" s="272"/>
      <c r="G721" s="272"/>
      <c r="H721" s="279"/>
      <c r="I721" s="279"/>
      <c r="J721" s="1"/>
      <c r="K721" s="1"/>
      <c r="L721" s="1"/>
      <c r="M721" s="1"/>
      <c r="N721" s="1"/>
      <c r="O721" s="1"/>
      <c r="P721" s="1"/>
    </row>
    <row r="722" spans="1:16" ht="12.75" customHeight="1">
      <c r="A722" s="59"/>
      <c r="B722" s="12"/>
      <c r="C722" s="272"/>
      <c r="D722" s="271"/>
      <c r="E722" s="271"/>
      <c r="F722" s="272"/>
      <c r="G722" s="272"/>
      <c r="H722" s="279"/>
      <c r="I722" s="279"/>
      <c r="J722" s="1"/>
      <c r="K722" s="1"/>
      <c r="L722" s="1"/>
      <c r="M722" s="1"/>
      <c r="N722" s="1"/>
      <c r="O722" s="1"/>
      <c r="P722" s="1"/>
    </row>
    <row r="723" spans="1:16" ht="12.75" customHeight="1">
      <c r="A723" s="59"/>
      <c r="B723" s="12"/>
      <c r="C723" s="272"/>
      <c r="D723" s="271"/>
      <c r="E723" s="271"/>
      <c r="F723" s="272"/>
      <c r="G723" s="272"/>
      <c r="H723" s="279"/>
      <c r="I723" s="279"/>
      <c r="J723" s="1"/>
      <c r="K723" s="1"/>
      <c r="L723" s="1"/>
      <c r="M723" s="1"/>
      <c r="N723" s="1"/>
      <c r="O723" s="1"/>
      <c r="P723" s="1"/>
    </row>
    <row r="724" spans="1:16" ht="12.75" customHeight="1">
      <c r="A724" s="59"/>
      <c r="B724" s="12"/>
      <c r="C724" s="272"/>
      <c r="D724" s="271"/>
      <c r="E724" s="271"/>
      <c r="F724" s="272"/>
      <c r="G724" s="272"/>
      <c r="H724" s="279"/>
      <c r="I724" s="279"/>
      <c r="J724" s="1"/>
      <c r="K724" s="1"/>
      <c r="L724" s="1"/>
      <c r="M724" s="1"/>
      <c r="N724" s="1"/>
      <c r="O724" s="1"/>
      <c r="P724" s="1"/>
    </row>
    <row r="725" spans="1:16" ht="12.75" customHeight="1">
      <c r="A725" s="59"/>
      <c r="B725" s="12"/>
      <c r="C725" s="272"/>
      <c r="D725" s="271"/>
      <c r="E725" s="271"/>
      <c r="F725" s="272"/>
      <c r="G725" s="272"/>
      <c r="H725" s="279"/>
      <c r="I725" s="279"/>
      <c r="J725" s="1"/>
      <c r="K725" s="1"/>
      <c r="L725" s="1"/>
      <c r="M725" s="1"/>
      <c r="N725" s="1"/>
      <c r="O725" s="1"/>
      <c r="P725" s="1"/>
    </row>
    <row r="726" spans="1:16" ht="12.75" customHeight="1">
      <c r="A726" s="59"/>
      <c r="B726" s="12"/>
      <c r="C726" s="272"/>
      <c r="D726" s="271"/>
      <c r="E726" s="271"/>
      <c r="F726" s="272"/>
      <c r="G726" s="272"/>
      <c r="H726" s="279"/>
      <c r="I726" s="279"/>
      <c r="J726" s="1"/>
      <c r="K726" s="1"/>
      <c r="L726" s="1"/>
      <c r="M726" s="1"/>
      <c r="N726" s="1"/>
      <c r="O726" s="1"/>
      <c r="P726" s="1"/>
    </row>
    <row r="727" spans="1:16" ht="12.75" customHeight="1">
      <c r="A727" s="59"/>
      <c r="B727" s="12"/>
      <c r="C727" s="272"/>
      <c r="D727" s="271"/>
      <c r="E727" s="271"/>
      <c r="F727" s="272"/>
      <c r="G727" s="272"/>
      <c r="H727" s="279"/>
      <c r="I727" s="279"/>
      <c r="J727" s="1"/>
      <c r="K727" s="1"/>
      <c r="L727" s="1"/>
      <c r="M727" s="1"/>
      <c r="N727" s="1"/>
      <c r="O727" s="1"/>
      <c r="P727" s="1"/>
    </row>
    <row r="728" spans="1:16" ht="12.75" customHeight="1">
      <c r="A728" s="59"/>
      <c r="B728" s="12"/>
      <c r="C728" s="272"/>
      <c r="D728" s="271"/>
      <c r="E728" s="271"/>
      <c r="F728" s="272"/>
      <c r="G728" s="272"/>
      <c r="H728" s="279"/>
      <c r="I728" s="279"/>
      <c r="J728" s="1"/>
      <c r="K728" s="1"/>
      <c r="L728" s="1"/>
      <c r="M728" s="1"/>
      <c r="N728" s="1"/>
      <c r="O728" s="1"/>
      <c r="P728" s="1"/>
    </row>
    <row r="729" spans="1:16" ht="12.75" customHeight="1">
      <c r="A729" s="59"/>
      <c r="B729" s="12"/>
      <c r="C729" s="272"/>
      <c r="D729" s="271"/>
      <c r="E729" s="271"/>
      <c r="F729" s="272"/>
      <c r="G729" s="272"/>
      <c r="H729" s="279"/>
      <c r="I729" s="279"/>
      <c r="J729" s="1"/>
      <c r="K729" s="1"/>
      <c r="L729" s="1"/>
      <c r="M729" s="1"/>
      <c r="N729" s="1"/>
      <c r="O729" s="1"/>
      <c r="P729" s="1"/>
    </row>
    <row r="730" spans="1:16" ht="12.75" customHeight="1">
      <c r="A730" s="59"/>
      <c r="B730" s="12"/>
      <c r="C730" s="272"/>
      <c r="D730" s="271"/>
      <c r="E730" s="271"/>
      <c r="F730" s="272"/>
      <c r="G730" s="272"/>
      <c r="H730" s="279"/>
      <c r="I730" s="279"/>
      <c r="J730" s="1"/>
      <c r="K730" s="1"/>
      <c r="L730" s="1"/>
      <c r="M730" s="1"/>
      <c r="N730" s="1"/>
      <c r="O730" s="1"/>
      <c r="P730" s="1"/>
    </row>
    <row r="731" spans="1:16" ht="12.75" customHeight="1">
      <c r="A731" s="59"/>
      <c r="B731" s="12"/>
      <c r="C731" s="272"/>
      <c r="D731" s="271"/>
      <c r="E731" s="271"/>
      <c r="F731" s="272"/>
      <c r="G731" s="272"/>
      <c r="H731" s="279"/>
      <c r="I731" s="279"/>
      <c r="J731" s="1"/>
      <c r="K731" s="1"/>
      <c r="L731" s="1"/>
      <c r="M731" s="1"/>
      <c r="N731" s="1"/>
      <c r="O731" s="1"/>
      <c r="P731" s="1"/>
    </row>
    <row r="732" spans="1:16" ht="12.75" customHeight="1">
      <c r="A732" s="59"/>
      <c r="B732" s="12"/>
      <c r="C732" s="272"/>
      <c r="D732" s="271"/>
      <c r="E732" s="271"/>
      <c r="F732" s="272"/>
      <c r="G732" s="272"/>
      <c r="H732" s="279"/>
      <c r="I732" s="279"/>
      <c r="J732" s="1"/>
      <c r="K732" s="1"/>
      <c r="L732" s="1"/>
      <c r="M732" s="1"/>
      <c r="N732" s="1"/>
      <c r="O732" s="1"/>
      <c r="P732" s="1"/>
    </row>
    <row r="733" spans="1:16" ht="12.75" customHeight="1">
      <c r="A733" s="59"/>
      <c r="B733" s="12"/>
      <c r="C733" s="272"/>
      <c r="D733" s="271"/>
      <c r="E733" s="271"/>
      <c r="F733" s="272"/>
      <c r="G733" s="272"/>
      <c r="H733" s="279"/>
      <c r="I733" s="279"/>
      <c r="J733" s="1"/>
      <c r="K733" s="1"/>
      <c r="L733" s="1"/>
      <c r="M733" s="1"/>
      <c r="N733" s="1"/>
      <c r="O733" s="1"/>
      <c r="P733" s="1"/>
    </row>
    <row r="734" spans="1:16" ht="12.75" customHeight="1">
      <c r="A734" s="59"/>
      <c r="B734" s="12"/>
      <c r="C734" s="272"/>
      <c r="D734" s="271"/>
      <c r="E734" s="271"/>
      <c r="F734" s="272"/>
      <c r="G734" s="272"/>
      <c r="H734" s="279"/>
      <c r="I734" s="279"/>
      <c r="J734" s="1"/>
      <c r="K734" s="1"/>
      <c r="L734" s="1"/>
      <c r="M734" s="1"/>
      <c r="N734" s="1"/>
      <c r="O734" s="1"/>
      <c r="P734" s="1"/>
    </row>
    <row r="735" spans="1:16" ht="12.75" customHeight="1">
      <c r="A735" s="59"/>
      <c r="B735" s="12"/>
      <c r="C735" s="272"/>
      <c r="D735" s="271"/>
      <c r="E735" s="271"/>
      <c r="F735" s="272"/>
      <c r="G735" s="272"/>
      <c r="H735" s="279"/>
      <c r="I735" s="279"/>
      <c r="J735" s="1"/>
      <c r="K735" s="1"/>
      <c r="L735" s="1"/>
      <c r="M735" s="1"/>
      <c r="N735" s="1"/>
      <c r="O735" s="1"/>
      <c r="P735" s="1"/>
    </row>
    <row r="736" spans="1:16" ht="12.75" customHeight="1">
      <c r="A736" s="59"/>
      <c r="B736" s="12"/>
      <c r="C736" s="272"/>
      <c r="D736" s="271"/>
      <c r="E736" s="271"/>
      <c r="F736" s="272"/>
      <c r="G736" s="272"/>
      <c r="H736" s="279"/>
      <c r="I736" s="279"/>
      <c r="J736" s="1"/>
      <c r="K736" s="1"/>
      <c r="L736" s="1"/>
      <c r="M736" s="1"/>
      <c r="N736" s="1"/>
      <c r="O736" s="1"/>
      <c r="P736" s="1"/>
    </row>
    <row r="737" spans="1:16" ht="12.75" customHeight="1">
      <c r="A737" s="59"/>
      <c r="B737" s="12"/>
      <c r="C737" s="272"/>
      <c r="D737" s="271"/>
      <c r="E737" s="271"/>
      <c r="F737" s="272"/>
      <c r="G737" s="272"/>
      <c r="H737" s="279"/>
      <c r="I737" s="279"/>
      <c r="J737" s="1"/>
      <c r="K737" s="1"/>
      <c r="L737" s="1"/>
      <c r="M737" s="1"/>
      <c r="N737" s="1"/>
      <c r="O737" s="1"/>
      <c r="P737" s="1"/>
    </row>
    <row r="738" spans="1:16" ht="12.75" customHeight="1">
      <c r="A738" s="59"/>
      <c r="B738" s="12"/>
      <c r="C738" s="272"/>
      <c r="D738" s="271"/>
      <c r="E738" s="271"/>
      <c r="F738" s="272"/>
      <c r="G738" s="272"/>
      <c r="H738" s="279"/>
      <c r="I738" s="279"/>
      <c r="J738" s="1"/>
      <c r="K738" s="1"/>
      <c r="L738" s="1"/>
      <c r="M738" s="1"/>
      <c r="N738" s="1"/>
      <c r="O738" s="1"/>
      <c r="P738" s="1"/>
    </row>
  </sheetData>
  <mergeCells count="29">
    <mergeCell ref="B532:K532"/>
    <mergeCell ref="B533:K533"/>
    <mergeCell ref="B534:K534"/>
    <mergeCell ref="I5:K5"/>
    <mergeCell ref="C5:C6"/>
    <mergeCell ref="D5:D6"/>
    <mergeCell ref="E5:E6"/>
    <mergeCell ref="F5:F6"/>
    <mergeCell ref="G5:G6"/>
    <mergeCell ref="D525:F525"/>
    <mergeCell ref="K527:O527"/>
    <mergeCell ref="A1:C1"/>
    <mergeCell ref="I1:N1"/>
    <mergeCell ref="A2:C2"/>
    <mergeCell ref="I2:N2"/>
    <mergeCell ref="A3:Q3"/>
    <mergeCell ref="N4:Q4"/>
    <mergeCell ref="B526:D526"/>
    <mergeCell ref="J525:P525"/>
    <mergeCell ref="K526:O526"/>
    <mergeCell ref="A5:A6"/>
    <mergeCell ref="B5:B6"/>
    <mergeCell ref="Q5:Q6"/>
    <mergeCell ref="L5:L6"/>
    <mergeCell ref="M5:M6"/>
    <mergeCell ref="N5:N6"/>
    <mergeCell ref="O5:O6"/>
    <mergeCell ref="P5:P6"/>
    <mergeCell ref="H5:H6"/>
  </mergeCells>
  <pageMargins left="0.17" right="0.17" top="0.75" bottom="0.48" header="0" footer="0"/>
  <pageSetup paperSize="9" scale="80" firstPageNumber="4" orientation="landscape" useFirstPageNumber="1" r:id="rId1"/>
  <headerFooter>
    <oddFooter>&amp;C&amp;P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sqref="A1:E1"/>
    </sheetView>
  </sheetViews>
  <sheetFormatPr defaultColWidth="14.42578125" defaultRowHeight="15" customHeight="1"/>
  <cols>
    <col min="1" max="1" width="5.28515625" customWidth="1"/>
    <col min="2" max="2" width="28.140625" customWidth="1"/>
    <col min="3" max="3" width="7.7109375" customWidth="1"/>
    <col min="4" max="4" width="18.140625" customWidth="1"/>
    <col min="5" max="5" width="30.42578125" customWidth="1"/>
    <col min="6" max="6" width="9.42578125" customWidth="1"/>
    <col min="7" max="7" width="10" customWidth="1"/>
    <col min="8" max="8" width="7.42578125" customWidth="1"/>
    <col min="9" max="9" width="10.85546875" customWidth="1"/>
    <col min="10" max="10" width="10" customWidth="1"/>
    <col min="11" max="11" width="9.85546875" customWidth="1"/>
    <col min="12" max="12" width="10.7109375" customWidth="1"/>
    <col min="13" max="13" width="20" customWidth="1"/>
    <col min="14" max="14" width="9.140625" customWidth="1"/>
    <col min="15" max="26" width="10" customWidth="1"/>
  </cols>
  <sheetData>
    <row r="1" spans="1:26" ht="14.25" customHeight="1">
      <c r="A1" s="649" t="s">
        <v>0</v>
      </c>
      <c r="B1" s="707"/>
      <c r="C1" s="707"/>
      <c r="D1" s="707"/>
      <c r="E1" s="707"/>
      <c r="F1" s="63"/>
      <c r="G1" s="64"/>
      <c r="H1" s="64"/>
      <c r="I1" s="64"/>
      <c r="J1" s="64"/>
      <c r="K1" s="65"/>
      <c r="L1" s="65"/>
      <c r="M1" s="66" t="s">
        <v>324</v>
      </c>
      <c r="N1" s="67"/>
      <c r="O1" s="67"/>
      <c r="P1" s="67"/>
      <c r="Q1" s="67"/>
      <c r="R1" s="67"/>
      <c r="S1" s="67"/>
      <c r="T1" s="67"/>
      <c r="U1" s="67"/>
      <c r="V1" s="67"/>
      <c r="W1" s="67"/>
      <c r="X1" s="67"/>
      <c r="Y1" s="67"/>
      <c r="Z1" s="67"/>
    </row>
    <row r="2" spans="1:26" ht="13.5" customHeight="1">
      <c r="A2" s="649" t="s">
        <v>325</v>
      </c>
      <c r="B2" s="707"/>
      <c r="C2" s="707"/>
      <c r="D2" s="707"/>
      <c r="E2" s="707"/>
      <c r="F2" s="63"/>
      <c r="G2" s="64"/>
      <c r="H2" s="64"/>
      <c r="I2" s="64"/>
      <c r="J2" s="64"/>
      <c r="K2" s="65"/>
      <c r="L2" s="65"/>
      <c r="M2" s="64"/>
      <c r="N2" s="67"/>
      <c r="O2" s="67"/>
      <c r="P2" s="67"/>
      <c r="Q2" s="67"/>
      <c r="R2" s="67"/>
      <c r="S2" s="67"/>
      <c r="T2" s="67"/>
      <c r="U2" s="67"/>
      <c r="V2" s="67"/>
      <c r="W2" s="67"/>
      <c r="X2" s="67"/>
      <c r="Y2" s="67"/>
      <c r="Z2" s="67"/>
    </row>
    <row r="3" spans="1:26" ht="19.5" customHeight="1">
      <c r="A3" s="650" t="s">
        <v>82</v>
      </c>
      <c r="B3" s="707"/>
      <c r="C3" s="707"/>
      <c r="D3" s="707"/>
      <c r="E3" s="707"/>
      <c r="F3" s="707"/>
      <c r="G3" s="707"/>
      <c r="H3" s="707"/>
      <c r="I3" s="707"/>
      <c r="J3" s="707"/>
      <c r="K3" s="707"/>
      <c r="L3" s="707"/>
      <c r="M3" s="707"/>
      <c r="N3" s="67"/>
      <c r="O3" s="67"/>
      <c r="P3" s="67"/>
      <c r="Q3" s="67"/>
      <c r="R3" s="67"/>
      <c r="S3" s="67"/>
      <c r="T3" s="67"/>
      <c r="U3" s="67"/>
      <c r="V3" s="67"/>
      <c r="W3" s="67"/>
      <c r="X3" s="67"/>
      <c r="Y3" s="67"/>
      <c r="Z3" s="67"/>
    </row>
    <row r="4" spans="1:26" ht="15" customHeight="1">
      <c r="A4" s="68"/>
      <c r="B4" s="68"/>
      <c r="C4" s="68"/>
      <c r="D4" s="68"/>
      <c r="E4" s="68"/>
      <c r="F4" s="69"/>
      <c r="G4" s="68"/>
      <c r="H4" s="68"/>
      <c r="I4" s="68"/>
      <c r="J4" s="68"/>
      <c r="K4" s="70"/>
      <c r="L4" s="70"/>
      <c r="M4" s="71"/>
      <c r="N4" s="67"/>
      <c r="O4" s="67"/>
      <c r="P4" s="67"/>
      <c r="Q4" s="67"/>
      <c r="R4" s="67"/>
      <c r="S4" s="67"/>
      <c r="T4" s="67"/>
      <c r="U4" s="67"/>
      <c r="V4" s="67"/>
      <c r="W4" s="67"/>
      <c r="X4" s="67"/>
      <c r="Y4" s="67"/>
      <c r="Z4" s="67"/>
    </row>
    <row r="5" spans="1:26" ht="51.75" customHeight="1">
      <c r="A5" s="651" t="s">
        <v>5</v>
      </c>
      <c r="B5" s="652" t="s">
        <v>326</v>
      </c>
      <c r="C5" s="652" t="s">
        <v>327</v>
      </c>
      <c r="D5" s="652" t="s">
        <v>328</v>
      </c>
      <c r="E5" s="652" t="s">
        <v>329</v>
      </c>
      <c r="F5" s="652" t="s">
        <v>88</v>
      </c>
      <c r="G5" s="656" t="s">
        <v>92</v>
      </c>
      <c r="H5" s="652" t="s">
        <v>330</v>
      </c>
      <c r="I5" s="652" t="s">
        <v>93</v>
      </c>
      <c r="J5" s="652" t="s">
        <v>94</v>
      </c>
      <c r="K5" s="652" t="s">
        <v>95</v>
      </c>
      <c r="L5" s="652" t="s">
        <v>96</v>
      </c>
      <c r="M5" s="653" t="s">
        <v>13</v>
      </c>
      <c r="N5" s="67"/>
      <c r="O5" s="67"/>
      <c r="P5" s="67"/>
      <c r="Q5" s="67"/>
      <c r="R5" s="67"/>
      <c r="S5" s="67"/>
      <c r="T5" s="67"/>
      <c r="U5" s="67"/>
      <c r="V5" s="67"/>
      <c r="W5" s="67"/>
      <c r="X5" s="67"/>
      <c r="Y5" s="67"/>
      <c r="Z5" s="67"/>
    </row>
    <row r="6" spans="1:26" ht="59.25" customHeight="1">
      <c r="A6" s="730"/>
      <c r="B6" s="731"/>
      <c r="C6" s="731"/>
      <c r="D6" s="731"/>
      <c r="E6" s="731"/>
      <c r="F6" s="731"/>
      <c r="G6" s="731"/>
      <c r="H6" s="731"/>
      <c r="I6" s="731"/>
      <c r="J6" s="731"/>
      <c r="K6" s="731"/>
      <c r="L6" s="731"/>
      <c r="M6" s="732"/>
      <c r="N6" s="67"/>
      <c r="O6" s="67"/>
      <c r="P6" s="67"/>
      <c r="Q6" s="67"/>
      <c r="R6" s="67"/>
      <c r="S6" s="67"/>
      <c r="T6" s="67"/>
      <c r="U6" s="67"/>
      <c r="V6" s="67"/>
      <c r="W6" s="67"/>
      <c r="X6" s="67"/>
      <c r="Y6" s="67"/>
      <c r="Z6" s="67"/>
    </row>
    <row r="7" spans="1:26" ht="30" customHeight="1">
      <c r="A7" s="72" t="s">
        <v>14</v>
      </c>
      <c r="B7" s="73" t="s">
        <v>15</v>
      </c>
      <c r="C7" s="73" t="s">
        <v>16</v>
      </c>
      <c r="D7" s="73" t="s">
        <v>17</v>
      </c>
      <c r="E7" s="73" t="s">
        <v>18</v>
      </c>
      <c r="F7" s="73" t="s">
        <v>19</v>
      </c>
      <c r="G7" s="73" t="s">
        <v>20</v>
      </c>
      <c r="H7" s="73" t="s">
        <v>21</v>
      </c>
      <c r="I7" s="73" t="s">
        <v>331</v>
      </c>
      <c r="J7" s="73" t="s">
        <v>332</v>
      </c>
      <c r="K7" s="73" t="s">
        <v>104</v>
      </c>
      <c r="L7" s="73" t="s">
        <v>105</v>
      </c>
      <c r="M7" s="74" t="s">
        <v>106</v>
      </c>
      <c r="N7" s="75"/>
      <c r="O7" s="75"/>
      <c r="P7" s="75"/>
      <c r="Q7" s="75"/>
      <c r="R7" s="75"/>
      <c r="S7" s="75"/>
      <c r="T7" s="75"/>
      <c r="U7" s="75"/>
      <c r="V7" s="75"/>
      <c r="W7" s="75"/>
      <c r="X7" s="75"/>
      <c r="Y7" s="75"/>
      <c r="Z7" s="75"/>
    </row>
    <row r="8" spans="1:26" ht="15" customHeight="1">
      <c r="A8" s="76" t="s">
        <v>25</v>
      </c>
      <c r="B8" s="77" t="s">
        <v>333</v>
      </c>
      <c r="C8" s="77"/>
      <c r="D8" s="77"/>
      <c r="E8" s="77"/>
      <c r="F8" s="78"/>
      <c r="G8" s="79"/>
      <c r="H8" s="79"/>
      <c r="I8" s="79"/>
      <c r="J8" s="79"/>
      <c r="K8" s="80"/>
      <c r="L8" s="80"/>
      <c r="M8" s="81"/>
      <c r="N8" s="82"/>
      <c r="O8" s="82"/>
      <c r="P8" s="82"/>
      <c r="Q8" s="82"/>
      <c r="R8" s="82"/>
      <c r="S8" s="82"/>
      <c r="T8" s="82"/>
      <c r="U8" s="82"/>
      <c r="V8" s="82"/>
      <c r="W8" s="82"/>
      <c r="X8" s="82"/>
      <c r="Y8" s="82"/>
      <c r="Z8" s="82"/>
    </row>
    <row r="9" spans="1:26" ht="15" customHeight="1">
      <c r="A9" s="83" t="s">
        <v>23</v>
      </c>
      <c r="B9" s="84" t="s">
        <v>334</v>
      </c>
      <c r="C9" s="84"/>
      <c r="D9" s="84"/>
      <c r="E9" s="84"/>
      <c r="F9" s="85"/>
      <c r="G9" s="86"/>
      <c r="H9" s="86"/>
      <c r="I9" s="86"/>
      <c r="J9" s="86"/>
      <c r="K9" s="87"/>
      <c r="L9" s="87"/>
      <c r="M9" s="88"/>
      <c r="N9" s="82"/>
      <c r="O9" s="82"/>
      <c r="P9" s="82"/>
      <c r="Q9" s="82"/>
      <c r="R9" s="82"/>
      <c r="S9" s="82"/>
      <c r="T9" s="82"/>
      <c r="U9" s="82"/>
      <c r="V9" s="82"/>
      <c r="W9" s="82"/>
      <c r="X9" s="82"/>
      <c r="Y9" s="82"/>
      <c r="Z9" s="82"/>
    </row>
    <row r="10" spans="1:26" ht="13.5" customHeight="1">
      <c r="A10" s="89">
        <v>1</v>
      </c>
      <c r="B10" s="90" t="s">
        <v>121</v>
      </c>
      <c r="C10" s="91" t="s">
        <v>335</v>
      </c>
      <c r="D10" s="91"/>
      <c r="E10" s="91" t="s">
        <v>336</v>
      </c>
      <c r="F10" s="85">
        <f>'Bieu2 (2020-2021)'!F16+'Bieu2 (2020-2021)'!F24+'Bieu2 (2020-2021)'!F37+'Bieu2 (2020-2021)'!F46+'Bieu2 (2020-2021)'!F82</f>
        <v>660</v>
      </c>
      <c r="G10" s="92">
        <v>270</v>
      </c>
      <c r="H10" s="93">
        <v>0</v>
      </c>
      <c r="I10" s="93">
        <f t="shared" ref="I10:I16" si="0">G10-H10</f>
        <v>270</v>
      </c>
      <c r="J10" s="93">
        <f t="shared" ref="J10:J16" si="1">F10-I10</f>
        <v>390</v>
      </c>
      <c r="K10" s="93">
        <v>165</v>
      </c>
      <c r="L10" s="93">
        <v>70</v>
      </c>
      <c r="M10" s="94"/>
      <c r="N10" s="82"/>
      <c r="O10" s="82"/>
      <c r="P10" s="82"/>
      <c r="Q10" s="82"/>
      <c r="R10" s="82"/>
      <c r="S10" s="82"/>
      <c r="T10" s="82"/>
      <c r="U10" s="82"/>
      <c r="V10" s="82"/>
      <c r="W10" s="82"/>
      <c r="X10" s="82"/>
      <c r="Y10" s="82"/>
      <c r="Z10" s="82"/>
    </row>
    <row r="11" spans="1:26" ht="13.5" customHeight="1">
      <c r="A11" s="89">
        <v>2</v>
      </c>
      <c r="B11" s="90" t="s">
        <v>145</v>
      </c>
      <c r="C11" s="91" t="s">
        <v>337</v>
      </c>
      <c r="D11" s="91"/>
      <c r="E11" s="91" t="s">
        <v>338</v>
      </c>
      <c r="F11" s="85">
        <f>'Bieu2 (2020-2021)'!I13+'Bieu2 (2020-2021)'!I41+'Bieu2 (2020-2021)'!I48+'Bieu2 (2020-2021)'!I63+'Bieu2 (2020-2021)'!I67+'Bieu2 (2020-2021)'!I84</f>
        <v>783.75</v>
      </c>
      <c r="G11" s="92">
        <v>270</v>
      </c>
      <c r="H11" s="93">
        <f>20%*G11</f>
        <v>54</v>
      </c>
      <c r="I11" s="93">
        <f t="shared" si="0"/>
        <v>216</v>
      </c>
      <c r="J11" s="93">
        <f t="shared" si="1"/>
        <v>567.75</v>
      </c>
      <c r="K11" s="93">
        <v>220</v>
      </c>
      <c r="L11" s="93">
        <v>120</v>
      </c>
      <c r="M11" s="94"/>
      <c r="N11" s="82"/>
      <c r="O11" s="82"/>
      <c r="P11" s="82"/>
      <c r="Q11" s="82"/>
      <c r="R11" s="82"/>
      <c r="S11" s="82"/>
      <c r="T11" s="82"/>
      <c r="U11" s="82"/>
      <c r="V11" s="82"/>
      <c r="W11" s="82"/>
      <c r="X11" s="82"/>
      <c r="Y11" s="82"/>
      <c r="Z11" s="82"/>
    </row>
    <row r="12" spans="1:26" ht="13.5" customHeight="1">
      <c r="A12" s="89">
        <v>3</v>
      </c>
      <c r="B12" s="90" t="s">
        <v>133</v>
      </c>
      <c r="C12" s="91" t="s">
        <v>335</v>
      </c>
      <c r="D12" s="91"/>
      <c r="E12" s="91"/>
      <c r="F12" s="85">
        <f>'Bieu2 (2020-2021)'!I26+'Bieu2 (2020-2021)'!I29+'Bieu2 (2020-2021)'!I40+'Bieu2 (2020-2021)'!I58+'Bieu2 (2020-2021)'!I70+'Bieu2 (2020-2021)'!I79</f>
        <v>915.75</v>
      </c>
      <c r="G12" s="92">
        <v>270</v>
      </c>
      <c r="H12" s="93">
        <v>0</v>
      </c>
      <c r="I12" s="93">
        <f t="shared" si="0"/>
        <v>270</v>
      </c>
      <c r="J12" s="93">
        <f t="shared" si="1"/>
        <v>645.75</v>
      </c>
      <c r="K12" s="93">
        <v>220</v>
      </c>
      <c r="L12" s="93">
        <v>120</v>
      </c>
      <c r="M12" s="94"/>
      <c r="N12" s="82"/>
      <c r="O12" s="82"/>
      <c r="P12" s="82"/>
      <c r="Q12" s="82"/>
      <c r="R12" s="82"/>
      <c r="S12" s="82"/>
      <c r="T12" s="82"/>
      <c r="U12" s="82"/>
      <c r="V12" s="82"/>
      <c r="W12" s="82"/>
      <c r="X12" s="82"/>
      <c r="Y12" s="82"/>
      <c r="Z12" s="82"/>
    </row>
    <row r="13" spans="1:26" ht="13.5" customHeight="1">
      <c r="A13" s="89">
        <v>4</v>
      </c>
      <c r="B13" s="90" t="s">
        <v>124</v>
      </c>
      <c r="C13" s="91" t="s">
        <v>335</v>
      </c>
      <c r="D13" s="91"/>
      <c r="E13" s="91"/>
      <c r="F13" s="85">
        <f>'Bieu2 (2020-2021)'!I18+'Bieu2 (2020-2021)'!I23+'Bieu2 (2020-2021)'!I44+'Bieu2 (2020-2021)'!I59+'Bieu2 (2020-2021)'!I73</f>
        <v>668.25</v>
      </c>
      <c r="G13" s="92">
        <v>270</v>
      </c>
      <c r="H13" s="93">
        <v>0</v>
      </c>
      <c r="I13" s="93">
        <f t="shared" si="0"/>
        <v>270</v>
      </c>
      <c r="J13" s="93">
        <f t="shared" si="1"/>
        <v>398.25</v>
      </c>
      <c r="K13" s="93">
        <v>175</v>
      </c>
      <c r="L13" s="93">
        <v>90</v>
      </c>
      <c r="M13" s="95"/>
      <c r="N13" s="82"/>
      <c r="O13" s="82"/>
      <c r="P13" s="82"/>
      <c r="Q13" s="82"/>
      <c r="R13" s="82"/>
      <c r="S13" s="82"/>
      <c r="T13" s="82"/>
      <c r="U13" s="82"/>
      <c r="V13" s="82"/>
      <c r="W13" s="82"/>
      <c r="X13" s="82"/>
      <c r="Y13" s="82"/>
      <c r="Z13" s="82"/>
    </row>
    <row r="14" spans="1:26" ht="13.5" customHeight="1">
      <c r="A14" s="89">
        <v>5</v>
      </c>
      <c r="B14" s="90" t="s">
        <v>120</v>
      </c>
      <c r="C14" s="91" t="s">
        <v>337</v>
      </c>
      <c r="D14" s="91"/>
      <c r="E14" s="91"/>
      <c r="F14" s="85">
        <f>'Bieu2 (2020-2021)'!I37+'Bieu2 (2020-2021)'!I38+'Bieu2 (2020-2021)'!I57+'Bieu2 (2020-2021)'!I69</f>
        <v>536.25</v>
      </c>
      <c r="G14" s="92">
        <v>270</v>
      </c>
      <c r="H14" s="93">
        <v>0</v>
      </c>
      <c r="I14" s="93">
        <f t="shared" si="0"/>
        <v>270</v>
      </c>
      <c r="J14" s="93">
        <f t="shared" si="1"/>
        <v>266.25</v>
      </c>
      <c r="K14" s="93">
        <v>175</v>
      </c>
      <c r="L14" s="93">
        <v>120</v>
      </c>
      <c r="M14" s="95"/>
      <c r="N14" s="82"/>
      <c r="O14" s="82"/>
      <c r="P14" s="82"/>
      <c r="Q14" s="82"/>
      <c r="R14" s="82"/>
      <c r="S14" s="82"/>
      <c r="T14" s="82"/>
      <c r="U14" s="82"/>
      <c r="V14" s="82"/>
      <c r="W14" s="82"/>
      <c r="X14" s="82"/>
      <c r="Y14" s="82"/>
      <c r="Z14" s="82"/>
    </row>
    <row r="15" spans="1:26" ht="13.5" customHeight="1">
      <c r="A15" s="89">
        <v>6</v>
      </c>
      <c r="B15" s="90" t="s">
        <v>127</v>
      </c>
      <c r="C15" s="91" t="s">
        <v>335</v>
      </c>
      <c r="D15" s="91"/>
      <c r="E15" s="91"/>
      <c r="F15" s="85">
        <f>'Bieu2 (2020-2021)'!I20+'Bieu2 (2020-2021)'!I27+'Bieu2 (2020-2021)'!I35+'Bieu2 (2020-2021)'!I51+'Bieu2 (2020-2021)'!I62+'Bieu2 (2020-2021)'!I68</f>
        <v>717.75</v>
      </c>
      <c r="G15" s="92">
        <v>270</v>
      </c>
      <c r="H15" s="93">
        <v>0</v>
      </c>
      <c r="I15" s="93">
        <f t="shared" si="0"/>
        <v>270</v>
      </c>
      <c r="J15" s="93">
        <f t="shared" si="1"/>
        <v>447.75</v>
      </c>
      <c r="K15" s="93">
        <v>165</v>
      </c>
      <c r="L15" s="93">
        <v>90</v>
      </c>
      <c r="M15" s="95"/>
      <c r="N15" s="82"/>
      <c r="O15" s="82"/>
      <c r="P15" s="82"/>
      <c r="Q15" s="82"/>
      <c r="R15" s="82"/>
      <c r="S15" s="82"/>
      <c r="T15" s="82"/>
      <c r="U15" s="82"/>
      <c r="V15" s="82"/>
      <c r="W15" s="82"/>
      <c r="X15" s="82"/>
      <c r="Y15" s="82"/>
      <c r="Z15" s="82"/>
    </row>
    <row r="16" spans="1:26" ht="13.5" customHeight="1">
      <c r="A16" s="89">
        <v>7</v>
      </c>
      <c r="B16" s="90" t="s">
        <v>138</v>
      </c>
      <c r="C16" s="91" t="s">
        <v>337</v>
      </c>
      <c r="D16" s="91"/>
      <c r="E16" s="91"/>
      <c r="F16" s="85">
        <f>'Bieu2 (2020-2021)'!I31+'Bieu2 (2020-2021)'!I34+'Bieu2 (2020-2021)'!I43+'Bieu2 (2020-2021)'!I51+'Bieu2 (2020-2021)'!I60+'Bieu2 (2020-2021)'!I72</f>
        <v>783.75</v>
      </c>
      <c r="G16" s="92">
        <v>270</v>
      </c>
      <c r="H16" s="93">
        <f>25%*G16</f>
        <v>67.5</v>
      </c>
      <c r="I16" s="93">
        <f t="shared" si="0"/>
        <v>202.5</v>
      </c>
      <c r="J16" s="93">
        <f t="shared" si="1"/>
        <v>581.25</v>
      </c>
      <c r="K16" s="93">
        <v>220</v>
      </c>
      <c r="L16" s="93">
        <v>120</v>
      </c>
      <c r="M16" s="95"/>
      <c r="N16" s="82"/>
      <c r="O16" s="82"/>
      <c r="P16" s="82"/>
      <c r="Q16" s="82"/>
      <c r="R16" s="82"/>
      <c r="S16" s="82"/>
      <c r="T16" s="82"/>
      <c r="U16" s="82"/>
      <c r="V16" s="82"/>
      <c r="W16" s="82"/>
      <c r="X16" s="82"/>
      <c r="Y16" s="82"/>
      <c r="Z16" s="82"/>
    </row>
    <row r="17" spans="1:26" ht="13.5" customHeight="1">
      <c r="A17" s="76" t="s">
        <v>38</v>
      </c>
      <c r="B17" s="77" t="s">
        <v>339</v>
      </c>
      <c r="N17" s="82"/>
      <c r="O17" s="82"/>
      <c r="P17" s="82"/>
      <c r="Q17" s="82"/>
      <c r="R17" s="82"/>
      <c r="S17" s="82"/>
      <c r="T17" s="82"/>
      <c r="U17" s="82"/>
      <c r="V17" s="82"/>
      <c r="W17" s="82"/>
      <c r="X17" s="82"/>
      <c r="Y17" s="82"/>
      <c r="Z17" s="82"/>
    </row>
    <row r="18" spans="1:26" ht="13.5" customHeight="1">
      <c r="A18" s="83" t="s">
        <v>23</v>
      </c>
      <c r="B18" s="84" t="s">
        <v>334</v>
      </c>
      <c r="N18" s="82"/>
      <c r="O18" s="82"/>
      <c r="P18" s="82"/>
      <c r="Q18" s="82"/>
      <c r="R18" s="82"/>
      <c r="S18" s="82"/>
      <c r="T18" s="82"/>
      <c r="U18" s="82"/>
      <c r="V18" s="82"/>
      <c r="W18" s="82"/>
      <c r="X18" s="82"/>
      <c r="Y18" s="82"/>
      <c r="Z18" s="82"/>
    </row>
    <row r="19" spans="1:26" ht="13.5" customHeight="1">
      <c r="B19" s="57" t="s">
        <v>154</v>
      </c>
      <c r="C19" s="91" t="s">
        <v>337</v>
      </c>
      <c r="N19" s="82"/>
      <c r="O19" s="82"/>
      <c r="P19" s="82"/>
      <c r="Q19" s="82"/>
      <c r="R19" s="82"/>
      <c r="S19" s="82"/>
      <c r="T19" s="82"/>
      <c r="U19" s="82"/>
      <c r="V19" s="82"/>
      <c r="W19" s="82"/>
      <c r="X19" s="82"/>
      <c r="Y19" s="82"/>
      <c r="Z19" s="82"/>
    </row>
    <row r="20" spans="1:26" ht="13.5" customHeight="1">
      <c r="B20" s="57" t="s">
        <v>128</v>
      </c>
      <c r="C20" s="91" t="s">
        <v>335</v>
      </c>
      <c r="N20" s="82"/>
      <c r="O20" s="82"/>
      <c r="P20" s="82"/>
      <c r="Q20" s="82"/>
      <c r="R20" s="82"/>
      <c r="S20" s="82"/>
      <c r="T20" s="82"/>
      <c r="U20" s="82"/>
      <c r="V20" s="82"/>
      <c r="W20" s="82"/>
      <c r="X20" s="82"/>
      <c r="Y20" s="82"/>
      <c r="Z20" s="82"/>
    </row>
    <row r="21" spans="1:26" ht="13.5" customHeight="1">
      <c r="B21" s="58" t="s">
        <v>179</v>
      </c>
      <c r="C21" s="91" t="s">
        <v>337</v>
      </c>
      <c r="N21" s="82"/>
      <c r="O21" s="82"/>
      <c r="P21" s="82"/>
      <c r="Q21" s="82"/>
      <c r="R21" s="82"/>
      <c r="S21" s="82"/>
      <c r="T21" s="82"/>
      <c r="U21" s="82"/>
      <c r="V21" s="82"/>
      <c r="W21" s="82"/>
      <c r="X21" s="82"/>
      <c r="Y21" s="82"/>
      <c r="Z21" s="82"/>
    </row>
    <row r="22" spans="1:26" ht="13.5" customHeight="1">
      <c r="B22" s="57" t="s">
        <v>180</v>
      </c>
      <c r="C22" s="91" t="s">
        <v>335</v>
      </c>
      <c r="N22" s="82"/>
      <c r="O22" s="82"/>
      <c r="P22" s="82"/>
      <c r="Q22" s="82"/>
      <c r="R22" s="82"/>
      <c r="S22" s="82"/>
      <c r="T22" s="82"/>
      <c r="U22" s="82"/>
      <c r="V22" s="82"/>
      <c r="W22" s="82"/>
      <c r="X22" s="82"/>
      <c r="Y22" s="82"/>
      <c r="Z22" s="82"/>
    </row>
    <row r="23" spans="1:26" ht="13.5" customHeight="1">
      <c r="B23" s="57" t="s">
        <v>181</v>
      </c>
      <c r="C23" s="91" t="s">
        <v>335</v>
      </c>
      <c r="N23" s="82"/>
      <c r="O23" s="82"/>
      <c r="P23" s="82"/>
      <c r="Q23" s="82"/>
      <c r="R23" s="82"/>
      <c r="S23" s="82"/>
      <c r="T23" s="82"/>
      <c r="U23" s="82"/>
      <c r="V23" s="82"/>
      <c r="W23" s="82"/>
      <c r="X23" s="82"/>
      <c r="Y23" s="82"/>
      <c r="Z23" s="82"/>
    </row>
    <row r="24" spans="1:26" ht="13.5" customHeight="1">
      <c r="B24" s="57" t="s">
        <v>182</v>
      </c>
      <c r="C24" s="91" t="s">
        <v>335</v>
      </c>
      <c r="N24" s="82"/>
      <c r="O24" s="82"/>
      <c r="P24" s="82"/>
      <c r="Q24" s="82"/>
      <c r="R24" s="82"/>
      <c r="S24" s="82"/>
      <c r="T24" s="82"/>
      <c r="U24" s="82"/>
      <c r="V24" s="82"/>
      <c r="W24" s="82"/>
      <c r="X24" s="82"/>
      <c r="Y24" s="82"/>
      <c r="Z24" s="82"/>
    </row>
    <row r="25" spans="1:26" ht="13.5" customHeight="1">
      <c r="B25" s="57" t="s">
        <v>183</v>
      </c>
      <c r="C25" s="91" t="s">
        <v>335</v>
      </c>
      <c r="N25" s="82"/>
      <c r="O25" s="82"/>
      <c r="P25" s="82"/>
      <c r="Q25" s="82"/>
      <c r="R25" s="82"/>
      <c r="S25" s="82"/>
      <c r="T25" s="82"/>
      <c r="U25" s="82"/>
      <c r="V25" s="82"/>
      <c r="W25" s="82"/>
      <c r="X25" s="82"/>
      <c r="Y25" s="82"/>
      <c r="Z25" s="82"/>
    </row>
    <row r="26" spans="1:26" ht="13.5" customHeight="1">
      <c r="B26" s="57" t="s">
        <v>184</v>
      </c>
      <c r="C26" s="91" t="s">
        <v>335</v>
      </c>
      <c r="N26" s="82"/>
      <c r="O26" s="82"/>
      <c r="P26" s="82"/>
      <c r="Q26" s="82"/>
      <c r="R26" s="82"/>
      <c r="S26" s="82"/>
      <c r="T26" s="82"/>
      <c r="U26" s="82"/>
      <c r="V26" s="82"/>
      <c r="W26" s="82"/>
      <c r="X26" s="82"/>
      <c r="Y26" s="82"/>
      <c r="Z26" s="82"/>
    </row>
    <row r="27" spans="1:26" ht="13.5" customHeight="1">
      <c r="B27" s="57" t="s">
        <v>185</v>
      </c>
      <c r="C27" s="91" t="s">
        <v>335</v>
      </c>
      <c r="N27" s="82"/>
      <c r="O27" s="82"/>
      <c r="P27" s="82"/>
      <c r="Q27" s="82"/>
      <c r="R27" s="82"/>
      <c r="S27" s="82"/>
      <c r="T27" s="82"/>
      <c r="U27" s="82"/>
      <c r="V27" s="82"/>
      <c r="W27" s="82"/>
      <c r="X27" s="82"/>
      <c r="Y27" s="82"/>
      <c r="Z27" s="82"/>
    </row>
    <row r="28" spans="1:26" ht="13.5" customHeight="1">
      <c r="B28" s="57" t="s">
        <v>186</v>
      </c>
      <c r="C28" s="91" t="s">
        <v>335</v>
      </c>
      <c r="N28" s="82"/>
      <c r="O28" s="82"/>
      <c r="P28" s="82"/>
      <c r="Q28" s="82"/>
      <c r="R28" s="82"/>
      <c r="S28" s="82"/>
      <c r="T28" s="82"/>
      <c r="U28" s="82"/>
      <c r="V28" s="82"/>
      <c r="W28" s="82"/>
      <c r="X28" s="82"/>
      <c r="Y28" s="82"/>
      <c r="Z28" s="82"/>
    </row>
    <row r="29" spans="1:26" ht="13.5" customHeight="1">
      <c r="B29" s="57" t="s">
        <v>187</v>
      </c>
      <c r="C29" s="91" t="s">
        <v>335</v>
      </c>
      <c r="N29" s="82"/>
      <c r="O29" s="82"/>
      <c r="P29" s="82"/>
      <c r="Q29" s="82"/>
      <c r="R29" s="82"/>
      <c r="S29" s="82"/>
      <c r="T29" s="82"/>
      <c r="U29" s="82"/>
      <c r="V29" s="82"/>
      <c r="W29" s="82"/>
      <c r="X29" s="82"/>
      <c r="Y29" s="82"/>
      <c r="Z29" s="82"/>
    </row>
    <row r="30" spans="1:26" ht="13.5" customHeight="1">
      <c r="B30" s="57" t="s">
        <v>188</v>
      </c>
      <c r="C30" s="91" t="s">
        <v>335</v>
      </c>
      <c r="N30" s="82"/>
      <c r="O30" s="82"/>
      <c r="P30" s="82"/>
      <c r="Q30" s="82"/>
      <c r="R30" s="82"/>
      <c r="S30" s="82"/>
      <c r="T30" s="82"/>
      <c r="U30" s="82"/>
      <c r="V30" s="82"/>
      <c r="W30" s="82"/>
      <c r="X30" s="82"/>
      <c r="Y30" s="82"/>
      <c r="Z30" s="82"/>
    </row>
    <row r="31" spans="1:26" ht="13.5" customHeight="1">
      <c r="B31" s="57" t="s">
        <v>189</v>
      </c>
      <c r="C31" s="91" t="s">
        <v>335</v>
      </c>
      <c r="N31" s="82"/>
      <c r="O31" s="82"/>
      <c r="P31" s="82"/>
      <c r="Q31" s="82"/>
      <c r="R31" s="82"/>
      <c r="S31" s="82"/>
      <c r="T31" s="82"/>
      <c r="U31" s="82"/>
      <c r="V31" s="82"/>
      <c r="W31" s="82"/>
      <c r="X31" s="82"/>
      <c r="Y31" s="82"/>
      <c r="Z31" s="82"/>
    </row>
    <row r="32" spans="1:26" ht="13.5" customHeight="1">
      <c r="B32" s="57" t="s">
        <v>190</v>
      </c>
      <c r="C32" s="91" t="s">
        <v>335</v>
      </c>
      <c r="N32" s="82"/>
      <c r="O32" s="82"/>
      <c r="P32" s="82"/>
      <c r="Q32" s="82"/>
      <c r="R32" s="82"/>
      <c r="S32" s="82"/>
      <c r="T32" s="82"/>
      <c r="U32" s="82"/>
      <c r="V32" s="82"/>
      <c r="W32" s="82"/>
      <c r="X32" s="82"/>
      <c r="Y32" s="82"/>
      <c r="Z32" s="82"/>
    </row>
    <row r="33" spans="1:26" ht="13.5" customHeight="1">
      <c r="B33" s="57" t="s">
        <v>191</v>
      </c>
      <c r="C33" s="91" t="s">
        <v>335</v>
      </c>
      <c r="N33" s="82"/>
      <c r="O33" s="82"/>
      <c r="P33" s="82"/>
      <c r="Q33" s="82"/>
      <c r="R33" s="82"/>
      <c r="S33" s="82"/>
      <c r="T33" s="82"/>
      <c r="U33" s="82"/>
      <c r="V33" s="82"/>
      <c r="W33" s="82"/>
      <c r="X33" s="82"/>
      <c r="Y33" s="82"/>
      <c r="Z33" s="82"/>
    </row>
    <row r="34" spans="1:26" ht="13.5" customHeight="1">
      <c r="B34" s="57" t="s">
        <v>192</v>
      </c>
      <c r="C34" s="91" t="s">
        <v>337</v>
      </c>
      <c r="N34" s="82"/>
      <c r="O34" s="82"/>
      <c r="P34" s="82"/>
      <c r="Q34" s="82"/>
      <c r="R34" s="82"/>
      <c r="S34" s="82"/>
      <c r="T34" s="82"/>
      <c r="U34" s="82"/>
      <c r="V34" s="82"/>
      <c r="W34" s="82"/>
      <c r="X34" s="82"/>
      <c r="Y34" s="82"/>
      <c r="Z34" s="82"/>
    </row>
    <row r="35" spans="1:26" ht="13.5" customHeight="1">
      <c r="A35" s="76" t="s">
        <v>38</v>
      </c>
      <c r="B35" s="77" t="s">
        <v>340</v>
      </c>
      <c r="N35" s="82"/>
      <c r="O35" s="82"/>
      <c r="P35" s="82"/>
      <c r="Q35" s="82"/>
      <c r="R35" s="82"/>
      <c r="S35" s="82"/>
      <c r="T35" s="82"/>
      <c r="U35" s="82"/>
      <c r="V35" s="82"/>
      <c r="W35" s="82"/>
      <c r="X35" s="82"/>
      <c r="Y35" s="82"/>
      <c r="Z35" s="82"/>
    </row>
    <row r="36" spans="1:26" ht="13.5" customHeight="1">
      <c r="A36" s="83" t="s">
        <v>23</v>
      </c>
      <c r="B36" s="84" t="s">
        <v>334</v>
      </c>
      <c r="N36" s="82"/>
      <c r="O36" s="82"/>
      <c r="P36" s="82"/>
      <c r="Q36" s="82"/>
      <c r="R36" s="82"/>
      <c r="S36" s="82"/>
      <c r="T36" s="82"/>
      <c r="U36" s="82"/>
      <c r="V36" s="82"/>
      <c r="W36" s="82"/>
      <c r="X36" s="82"/>
      <c r="Y36" s="82"/>
      <c r="Z36" s="82"/>
    </row>
    <row r="37" spans="1:26" ht="13.5" customHeight="1">
      <c r="B37" s="57" t="s">
        <v>280</v>
      </c>
      <c r="C37" s="50" t="s">
        <v>335</v>
      </c>
      <c r="N37" s="82"/>
      <c r="O37" s="82"/>
      <c r="P37" s="82"/>
      <c r="Q37" s="82"/>
      <c r="R37" s="82"/>
      <c r="S37" s="82"/>
      <c r="T37" s="82"/>
      <c r="U37" s="82"/>
      <c r="V37" s="82"/>
      <c r="W37" s="82"/>
      <c r="X37" s="82"/>
      <c r="Y37" s="82"/>
      <c r="Z37" s="82"/>
    </row>
    <row r="38" spans="1:26" ht="13.5" customHeight="1">
      <c r="B38" s="57" t="s">
        <v>279</v>
      </c>
      <c r="C38" s="50" t="s">
        <v>337</v>
      </c>
      <c r="N38" s="82"/>
      <c r="O38" s="82"/>
      <c r="P38" s="82"/>
      <c r="Q38" s="82"/>
      <c r="R38" s="82"/>
      <c r="S38" s="82"/>
      <c r="T38" s="82"/>
      <c r="U38" s="82"/>
      <c r="V38" s="82"/>
      <c r="W38" s="82"/>
      <c r="X38" s="82"/>
      <c r="Y38" s="82"/>
      <c r="Z38" s="82"/>
    </row>
    <row r="39" spans="1:26" ht="13.5" customHeight="1">
      <c r="B39" s="57" t="s">
        <v>268</v>
      </c>
      <c r="C39" s="50" t="s">
        <v>337</v>
      </c>
      <c r="N39" s="82"/>
      <c r="O39" s="82"/>
      <c r="P39" s="82"/>
      <c r="Q39" s="82"/>
      <c r="R39" s="82"/>
      <c r="S39" s="82"/>
      <c r="T39" s="82"/>
      <c r="U39" s="82"/>
      <c r="V39" s="82"/>
      <c r="W39" s="82"/>
      <c r="X39" s="82"/>
      <c r="Y39" s="82"/>
      <c r="Z39" s="82"/>
    </row>
    <row r="40" spans="1:26" ht="13.5" customHeight="1">
      <c r="B40" s="57" t="s">
        <v>269</v>
      </c>
      <c r="C40" s="50" t="s">
        <v>337</v>
      </c>
      <c r="N40" s="82"/>
      <c r="O40" s="82"/>
      <c r="P40" s="82"/>
      <c r="Q40" s="82"/>
      <c r="R40" s="82"/>
      <c r="S40" s="82"/>
      <c r="T40" s="82"/>
      <c r="U40" s="82"/>
      <c r="V40" s="82"/>
      <c r="W40" s="82"/>
      <c r="X40" s="82"/>
      <c r="Y40" s="82"/>
      <c r="Z40" s="82"/>
    </row>
    <row r="41" spans="1:26" ht="13.5" customHeight="1">
      <c r="B41" s="57" t="s">
        <v>281</v>
      </c>
      <c r="C41" s="50" t="s">
        <v>337</v>
      </c>
      <c r="N41" s="82"/>
      <c r="O41" s="82"/>
      <c r="P41" s="82"/>
      <c r="Q41" s="82"/>
      <c r="R41" s="82"/>
      <c r="S41" s="82"/>
      <c r="T41" s="82"/>
      <c r="U41" s="82"/>
      <c r="V41" s="82"/>
      <c r="W41" s="82"/>
      <c r="X41" s="82"/>
      <c r="Y41" s="82"/>
      <c r="Z41" s="82"/>
    </row>
    <row r="42" spans="1:26" ht="13.5" customHeight="1">
      <c r="B42" s="57" t="s">
        <v>282</v>
      </c>
      <c r="C42" s="50" t="s">
        <v>335</v>
      </c>
      <c r="N42" s="82"/>
      <c r="O42" s="82"/>
      <c r="P42" s="82"/>
      <c r="Q42" s="82"/>
      <c r="R42" s="82"/>
      <c r="S42" s="82"/>
      <c r="T42" s="82"/>
      <c r="U42" s="82"/>
      <c r="V42" s="82"/>
      <c r="W42" s="82"/>
      <c r="X42" s="82"/>
      <c r="Y42" s="82"/>
      <c r="Z42" s="82"/>
    </row>
    <row r="43" spans="1:26" ht="13.5" customHeight="1">
      <c r="B43" s="57" t="s">
        <v>283</v>
      </c>
      <c r="C43" s="50" t="s">
        <v>335</v>
      </c>
      <c r="N43" s="82"/>
      <c r="O43" s="82"/>
      <c r="P43" s="82"/>
      <c r="Q43" s="82"/>
      <c r="R43" s="82"/>
      <c r="S43" s="82"/>
      <c r="T43" s="82"/>
      <c r="U43" s="82"/>
      <c r="V43" s="82"/>
      <c r="W43" s="82"/>
      <c r="X43" s="82"/>
      <c r="Y43" s="82"/>
      <c r="Z43" s="82"/>
    </row>
    <row r="44" spans="1:26" ht="13.5" customHeight="1">
      <c r="B44" s="57" t="s">
        <v>272</v>
      </c>
      <c r="C44" s="50" t="s">
        <v>335</v>
      </c>
      <c r="N44" s="82"/>
      <c r="O44" s="82"/>
      <c r="P44" s="82"/>
      <c r="Q44" s="82"/>
      <c r="R44" s="82"/>
      <c r="S44" s="82"/>
      <c r="T44" s="82"/>
      <c r="U44" s="82"/>
      <c r="V44" s="82"/>
      <c r="W44" s="82"/>
      <c r="X44" s="82"/>
      <c r="Y44" s="82"/>
      <c r="Z44" s="82"/>
    </row>
    <row r="45" spans="1:26" ht="13.5" customHeight="1">
      <c r="B45" s="57" t="s">
        <v>284</v>
      </c>
      <c r="C45" s="50" t="s">
        <v>335</v>
      </c>
      <c r="N45" s="82"/>
      <c r="O45" s="82"/>
      <c r="P45" s="82"/>
      <c r="Q45" s="82"/>
      <c r="R45" s="82"/>
      <c r="S45" s="82"/>
      <c r="T45" s="82"/>
      <c r="U45" s="82"/>
      <c r="V45" s="82"/>
      <c r="W45" s="82"/>
      <c r="X45" s="82"/>
      <c r="Y45" s="82"/>
      <c r="Z45" s="82"/>
    </row>
    <row r="46" spans="1:26" ht="13.5" customHeight="1">
      <c r="B46" s="57" t="s">
        <v>273</v>
      </c>
      <c r="C46" s="50" t="s">
        <v>335</v>
      </c>
      <c r="N46" s="82"/>
      <c r="O46" s="82"/>
      <c r="P46" s="82"/>
      <c r="Q46" s="82"/>
      <c r="R46" s="82"/>
      <c r="S46" s="82"/>
      <c r="T46" s="82"/>
      <c r="U46" s="82"/>
      <c r="V46" s="82"/>
      <c r="W46" s="82"/>
      <c r="X46" s="82"/>
      <c r="Y46" s="82"/>
      <c r="Z46" s="82"/>
    </row>
    <row r="47" spans="1:26" ht="13.5" customHeight="1">
      <c r="N47" s="82"/>
      <c r="O47" s="82"/>
      <c r="P47" s="82"/>
      <c r="Q47" s="82"/>
      <c r="R47" s="82"/>
      <c r="S47" s="82"/>
      <c r="T47" s="82"/>
      <c r="U47" s="82"/>
      <c r="V47" s="82"/>
      <c r="W47" s="82"/>
      <c r="X47" s="82"/>
      <c r="Y47" s="82"/>
      <c r="Z47" s="82"/>
    </row>
    <row r="48" spans="1:26" ht="13.5" customHeight="1">
      <c r="N48" s="82"/>
      <c r="O48" s="82"/>
      <c r="P48" s="82"/>
      <c r="Q48" s="82"/>
      <c r="R48" s="82"/>
      <c r="S48" s="82"/>
      <c r="T48" s="82"/>
      <c r="U48" s="82"/>
      <c r="V48" s="82"/>
      <c r="W48" s="82"/>
      <c r="X48" s="82"/>
      <c r="Y48" s="82"/>
      <c r="Z48" s="82"/>
    </row>
    <row r="49" spans="14:26" ht="13.5" customHeight="1">
      <c r="N49" s="82"/>
      <c r="O49" s="82"/>
      <c r="P49" s="82"/>
      <c r="Q49" s="82"/>
      <c r="R49" s="82"/>
      <c r="S49" s="82"/>
      <c r="T49" s="82"/>
      <c r="U49" s="82"/>
      <c r="V49" s="82"/>
      <c r="W49" s="82"/>
      <c r="X49" s="82"/>
      <c r="Y49" s="82"/>
      <c r="Z49" s="82"/>
    </row>
    <row r="50" spans="14:26" ht="13.5" customHeight="1">
      <c r="N50" s="82"/>
      <c r="O50" s="82"/>
      <c r="P50" s="82"/>
      <c r="Q50" s="82"/>
      <c r="R50" s="82"/>
      <c r="S50" s="82"/>
      <c r="T50" s="82"/>
      <c r="U50" s="82"/>
      <c r="V50" s="82"/>
      <c r="W50" s="82"/>
      <c r="X50" s="82"/>
      <c r="Y50" s="82"/>
      <c r="Z50" s="82"/>
    </row>
    <row r="51" spans="14:26" ht="13.5" customHeight="1">
      <c r="N51" s="82"/>
      <c r="O51" s="82"/>
      <c r="P51" s="82"/>
      <c r="Q51" s="82"/>
      <c r="R51" s="82"/>
      <c r="S51" s="82"/>
      <c r="T51" s="82"/>
      <c r="U51" s="82"/>
      <c r="V51" s="82"/>
      <c r="W51" s="82"/>
      <c r="X51" s="82"/>
      <c r="Y51" s="82"/>
      <c r="Z51" s="82"/>
    </row>
    <row r="52" spans="14:26" ht="13.5" customHeight="1">
      <c r="N52" s="82"/>
      <c r="O52" s="82"/>
      <c r="P52" s="82"/>
      <c r="Q52" s="82"/>
      <c r="R52" s="82"/>
      <c r="S52" s="82"/>
      <c r="T52" s="82"/>
      <c r="U52" s="82"/>
      <c r="V52" s="82"/>
      <c r="W52" s="82"/>
      <c r="X52" s="82"/>
      <c r="Y52" s="82"/>
      <c r="Z52" s="82"/>
    </row>
    <row r="53" spans="14:26" ht="13.5" customHeight="1">
      <c r="N53" s="82"/>
      <c r="O53" s="82"/>
      <c r="P53" s="82"/>
      <c r="Q53" s="82"/>
      <c r="R53" s="82"/>
      <c r="S53" s="82"/>
      <c r="T53" s="82"/>
      <c r="U53" s="82"/>
      <c r="V53" s="82"/>
      <c r="W53" s="82"/>
      <c r="X53" s="82"/>
      <c r="Y53" s="82"/>
      <c r="Z53" s="82"/>
    </row>
    <row r="54" spans="14:26" ht="13.5" customHeight="1">
      <c r="N54" s="82"/>
      <c r="O54" s="82"/>
      <c r="P54" s="82"/>
      <c r="Q54" s="82"/>
      <c r="R54" s="82"/>
      <c r="S54" s="82"/>
      <c r="T54" s="82"/>
      <c r="U54" s="82"/>
      <c r="V54" s="82"/>
      <c r="W54" s="82"/>
      <c r="X54" s="82"/>
      <c r="Y54" s="82"/>
      <c r="Z54" s="82"/>
    </row>
    <row r="55" spans="14:26" ht="13.5" customHeight="1">
      <c r="N55" s="82"/>
      <c r="O55" s="82"/>
      <c r="P55" s="82"/>
      <c r="Q55" s="82"/>
      <c r="R55" s="82"/>
      <c r="S55" s="82"/>
      <c r="T55" s="82"/>
      <c r="U55" s="82"/>
      <c r="V55" s="82"/>
      <c r="W55" s="82"/>
      <c r="X55" s="82"/>
      <c r="Y55" s="82"/>
      <c r="Z55" s="82"/>
    </row>
    <row r="56" spans="14:26" ht="13.5" customHeight="1">
      <c r="N56" s="82"/>
      <c r="O56" s="82"/>
      <c r="P56" s="82"/>
      <c r="Q56" s="82"/>
      <c r="R56" s="82"/>
      <c r="S56" s="82"/>
      <c r="T56" s="82"/>
      <c r="U56" s="82"/>
      <c r="V56" s="82"/>
      <c r="W56" s="82"/>
      <c r="X56" s="82"/>
      <c r="Y56" s="82"/>
      <c r="Z56" s="82"/>
    </row>
    <row r="57" spans="14:26" ht="13.5" customHeight="1">
      <c r="N57" s="82"/>
      <c r="O57" s="82"/>
      <c r="P57" s="82"/>
      <c r="Q57" s="82"/>
      <c r="R57" s="82"/>
      <c r="S57" s="82"/>
      <c r="T57" s="82"/>
      <c r="U57" s="82"/>
      <c r="V57" s="82"/>
      <c r="W57" s="82"/>
      <c r="X57" s="82"/>
      <c r="Y57" s="82"/>
      <c r="Z57" s="82"/>
    </row>
    <row r="58" spans="14:26" ht="13.5" customHeight="1">
      <c r="N58" s="82"/>
      <c r="O58" s="82"/>
      <c r="P58" s="82"/>
      <c r="Q58" s="82"/>
      <c r="R58" s="82"/>
      <c r="S58" s="82"/>
      <c r="T58" s="82"/>
      <c r="U58" s="82"/>
      <c r="V58" s="82"/>
      <c r="W58" s="82"/>
      <c r="X58" s="82"/>
      <c r="Y58" s="82"/>
      <c r="Z58" s="82"/>
    </row>
    <row r="59" spans="14:26" ht="13.5" customHeight="1">
      <c r="N59" s="82"/>
      <c r="O59" s="82"/>
      <c r="P59" s="82"/>
      <c r="Q59" s="82"/>
      <c r="R59" s="82"/>
      <c r="S59" s="82"/>
      <c r="T59" s="82"/>
      <c r="U59" s="82"/>
      <c r="V59" s="82"/>
      <c r="W59" s="82"/>
      <c r="X59" s="82"/>
      <c r="Y59" s="82"/>
      <c r="Z59" s="82"/>
    </row>
    <row r="60" spans="14:26" ht="13.5" customHeight="1">
      <c r="N60" s="82"/>
      <c r="O60" s="82"/>
      <c r="P60" s="82"/>
      <c r="Q60" s="82"/>
      <c r="R60" s="82"/>
      <c r="S60" s="82"/>
      <c r="T60" s="82"/>
      <c r="U60" s="82"/>
      <c r="V60" s="82"/>
      <c r="W60" s="82"/>
      <c r="X60" s="82"/>
      <c r="Y60" s="82"/>
      <c r="Z60" s="82"/>
    </row>
    <row r="61" spans="14:26" ht="13.5" customHeight="1">
      <c r="N61" s="82"/>
      <c r="O61" s="82"/>
      <c r="P61" s="82"/>
      <c r="Q61" s="82"/>
      <c r="R61" s="82"/>
      <c r="S61" s="82"/>
      <c r="T61" s="82"/>
      <c r="U61" s="82"/>
      <c r="V61" s="82"/>
      <c r="W61" s="82"/>
      <c r="X61" s="82"/>
      <c r="Y61" s="82"/>
      <c r="Z61" s="82"/>
    </row>
    <row r="62" spans="14:26" ht="13.5" customHeight="1">
      <c r="N62" s="82"/>
      <c r="O62" s="82"/>
      <c r="P62" s="82"/>
      <c r="Q62" s="82"/>
      <c r="R62" s="82"/>
      <c r="S62" s="82"/>
      <c r="T62" s="82"/>
      <c r="U62" s="82"/>
      <c r="V62" s="82"/>
      <c r="W62" s="82"/>
      <c r="X62" s="82"/>
      <c r="Y62" s="82"/>
      <c r="Z62" s="82"/>
    </row>
    <row r="63" spans="14:26" ht="13.5" customHeight="1">
      <c r="N63" s="82"/>
      <c r="O63" s="82"/>
      <c r="P63" s="82"/>
      <c r="Q63" s="82"/>
      <c r="R63" s="82"/>
      <c r="S63" s="82"/>
      <c r="T63" s="82"/>
      <c r="U63" s="82"/>
      <c r="V63" s="82"/>
      <c r="W63" s="82"/>
      <c r="X63" s="82"/>
      <c r="Y63" s="82"/>
      <c r="Z63" s="82"/>
    </row>
    <row r="64" spans="14:26" ht="13.5" customHeight="1">
      <c r="N64" s="82"/>
      <c r="O64" s="82"/>
      <c r="P64" s="82"/>
      <c r="Q64" s="82"/>
      <c r="R64" s="82"/>
      <c r="S64" s="82"/>
      <c r="T64" s="82"/>
      <c r="U64" s="82"/>
      <c r="V64" s="82"/>
      <c r="W64" s="82"/>
      <c r="X64" s="82"/>
      <c r="Y64" s="82"/>
      <c r="Z64" s="82"/>
    </row>
    <row r="65" spans="14:26" ht="13.5" customHeight="1">
      <c r="N65" s="82"/>
      <c r="O65" s="82"/>
      <c r="P65" s="82"/>
      <c r="Q65" s="82"/>
      <c r="R65" s="82"/>
      <c r="S65" s="82"/>
      <c r="T65" s="82"/>
      <c r="U65" s="82"/>
      <c r="V65" s="82"/>
      <c r="W65" s="82"/>
      <c r="X65" s="82"/>
      <c r="Y65" s="82"/>
      <c r="Z65" s="82"/>
    </row>
    <row r="66" spans="14:26" ht="13.5" customHeight="1">
      <c r="N66" s="82"/>
      <c r="O66" s="82"/>
      <c r="P66" s="82"/>
      <c r="Q66" s="82"/>
      <c r="R66" s="82"/>
      <c r="S66" s="82"/>
      <c r="T66" s="82"/>
      <c r="U66" s="82"/>
      <c r="V66" s="82"/>
      <c r="W66" s="82"/>
      <c r="X66" s="82"/>
      <c r="Y66" s="82"/>
      <c r="Z66" s="82"/>
    </row>
    <row r="67" spans="14:26" ht="13.5" customHeight="1">
      <c r="N67" s="82"/>
      <c r="O67" s="82"/>
      <c r="P67" s="82"/>
      <c r="Q67" s="82"/>
      <c r="R67" s="82"/>
      <c r="S67" s="82"/>
      <c r="T67" s="82"/>
      <c r="U67" s="82"/>
      <c r="V67" s="82"/>
      <c r="W67" s="82"/>
      <c r="X67" s="82"/>
      <c r="Y67" s="82"/>
      <c r="Z67" s="82"/>
    </row>
    <row r="68" spans="14:26" ht="13.5" customHeight="1">
      <c r="N68" s="82"/>
      <c r="O68" s="82"/>
      <c r="P68" s="82"/>
      <c r="Q68" s="82"/>
      <c r="R68" s="82"/>
      <c r="S68" s="82"/>
      <c r="T68" s="82"/>
      <c r="U68" s="82"/>
      <c r="V68" s="82"/>
      <c r="W68" s="82"/>
      <c r="X68" s="82"/>
      <c r="Y68" s="82"/>
      <c r="Z68" s="82"/>
    </row>
    <row r="69" spans="14:26" ht="13.5" customHeight="1">
      <c r="N69" s="82"/>
      <c r="O69" s="82"/>
      <c r="P69" s="82"/>
      <c r="Q69" s="82"/>
      <c r="R69" s="82"/>
      <c r="S69" s="82"/>
      <c r="T69" s="82"/>
      <c r="U69" s="82"/>
      <c r="V69" s="82"/>
      <c r="W69" s="82"/>
      <c r="X69" s="82"/>
      <c r="Y69" s="82"/>
      <c r="Z69" s="82"/>
    </row>
    <row r="70" spans="14:26" ht="13.5" customHeight="1">
      <c r="N70" s="82"/>
      <c r="O70" s="82"/>
      <c r="P70" s="82"/>
      <c r="Q70" s="82"/>
      <c r="R70" s="82"/>
      <c r="S70" s="82"/>
      <c r="T70" s="82"/>
      <c r="U70" s="82"/>
      <c r="V70" s="82"/>
      <c r="W70" s="82"/>
      <c r="X70" s="82"/>
      <c r="Y70" s="82"/>
      <c r="Z70" s="82"/>
    </row>
    <row r="71" spans="14:26" ht="13.5" customHeight="1">
      <c r="N71" s="82"/>
      <c r="O71" s="82"/>
      <c r="P71" s="82"/>
      <c r="Q71" s="82"/>
      <c r="R71" s="82"/>
      <c r="S71" s="82"/>
      <c r="T71" s="82"/>
      <c r="U71" s="82"/>
      <c r="V71" s="82"/>
      <c r="W71" s="82"/>
      <c r="X71" s="82"/>
      <c r="Y71" s="82"/>
      <c r="Z71" s="82"/>
    </row>
    <row r="72" spans="14:26" ht="13.5" customHeight="1">
      <c r="N72" s="82"/>
      <c r="O72" s="82"/>
      <c r="P72" s="82"/>
      <c r="Q72" s="82"/>
      <c r="R72" s="82"/>
      <c r="S72" s="82"/>
      <c r="T72" s="82"/>
      <c r="U72" s="82"/>
      <c r="V72" s="82"/>
      <c r="W72" s="82"/>
      <c r="X72" s="82"/>
      <c r="Y72" s="82"/>
      <c r="Z72" s="82"/>
    </row>
    <row r="73" spans="14:26" ht="13.5" customHeight="1">
      <c r="N73" s="82"/>
      <c r="O73" s="82"/>
      <c r="P73" s="82"/>
      <c r="Q73" s="82"/>
      <c r="R73" s="82"/>
      <c r="S73" s="82"/>
      <c r="T73" s="82"/>
      <c r="U73" s="82"/>
      <c r="V73" s="82"/>
      <c r="W73" s="82"/>
      <c r="X73" s="82"/>
      <c r="Y73" s="82"/>
      <c r="Z73" s="82"/>
    </row>
    <row r="74" spans="14:26" ht="13.5" customHeight="1">
      <c r="N74" s="82"/>
      <c r="O74" s="82"/>
      <c r="P74" s="82"/>
      <c r="Q74" s="82"/>
      <c r="R74" s="82"/>
      <c r="S74" s="82"/>
      <c r="T74" s="82"/>
      <c r="U74" s="82"/>
      <c r="V74" s="82"/>
      <c r="W74" s="82"/>
      <c r="X74" s="82"/>
      <c r="Y74" s="82"/>
      <c r="Z74" s="82"/>
    </row>
    <row r="75" spans="14:26" ht="13.5" customHeight="1">
      <c r="N75" s="82"/>
      <c r="O75" s="82"/>
      <c r="P75" s="82"/>
      <c r="Q75" s="82"/>
      <c r="R75" s="82"/>
      <c r="S75" s="82"/>
      <c r="T75" s="82"/>
      <c r="U75" s="82"/>
      <c r="V75" s="82"/>
      <c r="W75" s="82"/>
      <c r="X75" s="82"/>
      <c r="Y75" s="82"/>
      <c r="Z75" s="82"/>
    </row>
    <row r="76" spans="14:26" ht="13.5" customHeight="1">
      <c r="N76" s="82"/>
      <c r="O76" s="82"/>
      <c r="P76" s="82"/>
      <c r="Q76" s="82"/>
      <c r="R76" s="82"/>
      <c r="S76" s="82"/>
      <c r="T76" s="82"/>
      <c r="U76" s="82"/>
      <c r="V76" s="82"/>
      <c r="W76" s="82"/>
      <c r="X76" s="82"/>
      <c r="Y76" s="82"/>
      <c r="Z76" s="82"/>
    </row>
    <row r="77" spans="14:26" ht="13.5" customHeight="1">
      <c r="N77" s="82"/>
      <c r="O77" s="82"/>
      <c r="P77" s="82"/>
      <c r="Q77" s="82"/>
      <c r="R77" s="82"/>
      <c r="S77" s="82"/>
      <c r="T77" s="82"/>
      <c r="U77" s="82"/>
      <c r="V77" s="82"/>
      <c r="W77" s="82"/>
      <c r="X77" s="82"/>
      <c r="Y77" s="82"/>
      <c r="Z77" s="82"/>
    </row>
    <row r="78" spans="14:26" ht="13.5" customHeight="1">
      <c r="N78" s="82"/>
      <c r="O78" s="82"/>
      <c r="P78" s="82"/>
      <c r="Q78" s="82"/>
      <c r="R78" s="82"/>
      <c r="S78" s="82"/>
      <c r="T78" s="82"/>
      <c r="U78" s="82"/>
      <c r="V78" s="82"/>
      <c r="W78" s="82"/>
      <c r="X78" s="82"/>
      <c r="Y78" s="82"/>
      <c r="Z78" s="82"/>
    </row>
    <row r="79" spans="14:26" ht="13.5" customHeight="1">
      <c r="N79" s="82"/>
      <c r="O79" s="82"/>
      <c r="P79" s="82"/>
      <c r="Q79" s="82"/>
      <c r="R79" s="82"/>
      <c r="S79" s="82"/>
      <c r="T79" s="82"/>
      <c r="U79" s="82"/>
      <c r="V79" s="82"/>
      <c r="W79" s="82"/>
      <c r="X79" s="82"/>
      <c r="Y79" s="82"/>
      <c r="Z79" s="82"/>
    </row>
    <row r="80" spans="14:26" ht="13.5" customHeight="1">
      <c r="N80" s="82"/>
      <c r="O80" s="82"/>
      <c r="P80" s="82"/>
      <c r="Q80" s="82"/>
      <c r="R80" s="82"/>
      <c r="S80" s="82"/>
      <c r="T80" s="82"/>
      <c r="U80" s="82"/>
      <c r="V80" s="82"/>
      <c r="W80" s="82"/>
      <c r="X80" s="82"/>
      <c r="Y80" s="82"/>
      <c r="Z80" s="82"/>
    </row>
    <row r="81" spans="14:26" ht="13.5" customHeight="1">
      <c r="N81" s="82"/>
      <c r="O81" s="82"/>
      <c r="P81" s="82"/>
      <c r="Q81" s="82"/>
      <c r="R81" s="82"/>
      <c r="S81" s="82"/>
      <c r="T81" s="82"/>
      <c r="U81" s="82"/>
      <c r="V81" s="82"/>
      <c r="W81" s="82"/>
      <c r="X81" s="82"/>
      <c r="Y81" s="82"/>
      <c r="Z81" s="82"/>
    </row>
    <row r="82" spans="14:26" ht="13.5" customHeight="1">
      <c r="N82" s="82"/>
      <c r="O82" s="82"/>
      <c r="P82" s="82"/>
      <c r="Q82" s="82"/>
      <c r="R82" s="82"/>
      <c r="S82" s="82"/>
      <c r="T82" s="82"/>
      <c r="U82" s="82"/>
      <c r="V82" s="82"/>
      <c r="W82" s="82"/>
      <c r="X82" s="82"/>
      <c r="Y82" s="82"/>
      <c r="Z82" s="82"/>
    </row>
    <row r="83" spans="14:26" ht="13.5" customHeight="1">
      <c r="N83" s="82"/>
      <c r="O83" s="82"/>
      <c r="P83" s="82"/>
      <c r="Q83" s="82"/>
      <c r="R83" s="82"/>
      <c r="S83" s="82"/>
      <c r="T83" s="82"/>
      <c r="U83" s="82"/>
      <c r="V83" s="82"/>
      <c r="W83" s="82"/>
      <c r="X83" s="82"/>
      <c r="Y83" s="82"/>
      <c r="Z83" s="82"/>
    </row>
    <row r="84" spans="14:26" ht="13.5" customHeight="1">
      <c r="N84" s="82"/>
      <c r="O84" s="82"/>
      <c r="P84" s="82"/>
      <c r="Q84" s="82"/>
      <c r="R84" s="82"/>
      <c r="S84" s="82"/>
      <c r="T84" s="82"/>
      <c r="U84" s="82"/>
      <c r="V84" s="82"/>
      <c r="W84" s="82"/>
      <c r="X84" s="82"/>
      <c r="Y84" s="82"/>
      <c r="Z84" s="82"/>
    </row>
    <row r="85" spans="14:26" ht="13.5" customHeight="1">
      <c r="N85" s="82"/>
      <c r="O85" s="82"/>
      <c r="P85" s="82"/>
      <c r="Q85" s="82"/>
      <c r="R85" s="82"/>
      <c r="S85" s="82"/>
      <c r="T85" s="82"/>
      <c r="U85" s="82"/>
      <c r="V85" s="82"/>
      <c r="W85" s="82"/>
      <c r="X85" s="82"/>
      <c r="Y85" s="82"/>
      <c r="Z85" s="82"/>
    </row>
    <row r="86" spans="14:26" ht="13.5" customHeight="1">
      <c r="N86" s="82"/>
      <c r="O86" s="82"/>
      <c r="P86" s="82"/>
      <c r="Q86" s="82"/>
      <c r="R86" s="82"/>
      <c r="S86" s="82"/>
      <c r="T86" s="82"/>
      <c r="U86" s="82"/>
      <c r="V86" s="82"/>
      <c r="W86" s="82"/>
      <c r="X86" s="82"/>
      <c r="Y86" s="82"/>
      <c r="Z86" s="82"/>
    </row>
    <row r="87" spans="14:26" ht="13.5" customHeight="1">
      <c r="N87" s="82"/>
      <c r="O87" s="82"/>
      <c r="P87" s="82"/>
      <c r="Q87" s="82"/>
      <c r="R87" s="82"/>
      <c r="S87" s="82"/>
      <c r="T87" s="82"/>
      <c r="U87" s="82"/>
      <c r="V87" s="82"/>
      <c r="W87" s="82"/>
      <c r="X87" s="82"/>
      <c r="Y87" s="82"/>
      <c r="Z87" s="82"/>
    </row>
    <row r="88" spans="14:26" ht="13.5" customHeight="1">
      <c r="N88" s="82"/>
      <c r="O88" s="82"/>
      <c r="P88" s="82"/>
      <c r="Q88" s="82"/>
      <c r="R88" s="82"/>
      <c r="S88" s="82"/>
      <c r="T88" s="82"/>
      <c r="U88" s="82"/>
      <c r="V88" s="82"/>
      <c r="W88" s="82"/>
      <c r="X88" s="82"/>
      <c r="Y88" s="82"/>
      <c r="Z88" s="82"/>
    </row>
    <row r="89" spans="14:26" ht="13.5" customHeight="1">
      <c r="N89" s="82"/>
      <c r="O89" s="82"/>
      <c r="P89" s="82"/>
      <c r="Q89" s="82"/>
      <c r="R89" s="82"/>
      <c r="S89" s="82"/>
      <c r="T89" s="82"/>
      <c r="U89" s="82"/>
      <c r="V89" s="82"/>
      <c r="W89" s="82"/>
      <c r="X89" s="82"/>
      <c r="Y89" s="82"/>
      <c r="Z89" s="82"/>
    </row>
    <row r="90" spans="14:26" ht="13.5" customHeight="1">
      <c r="N90" s="82"/>
      <c r="O90" s="82"/>
      <c r="P90" s="82"/>
      <c r="Q90" s="82"/>
      <c r="R90" s="82"/>
      <c r="S90" s="82"/>
      <c r="T90" s="82"/>
      <c r="U90" s="82"/>
      <c r="V90" s="82"/>
      <c r="W90" s="82"/>
      <c r="X90" s="82"/>
      <c r="Y90" s="82"/>
      <c r="Z90" s="82"/>
    </row>
    <row r="91" spans="14:26" ht="13.5" customHeight="1">
      <c r="N91" s="82"/>
      <c r="O91" s="82"/>
      <c r="P91" s="82"/>
      <c r="Q91" s="82"/>
      <c r="R91" s="82"/>
      <c r="S91" s="82"/>
      <c r="T91" s="82"/>
      <c r="U91" s="82"/>
      <c r="V91" s="82"/>
      <c r="W91" s="82"/>
      <c r="X91" s="82"/>
      <c r="Y91" s="82"/>
      <c r="Z91" s="82"/>
    </row>
    <row r="92" spans="14:26" ht="13.5" customHeight="1">
      <c r="N92" s="82"/>
      <c r="O92" s="82"/>
      <c r="P92" s="82"/>
      <c r="Q92" s="82"/>
      <c r="R92" s="82"/>
      <c r="S92" s="82"/>
      <c r="T92" s="82"/>
      <c r="U92" s="82"/>
      <c r="V92" s="82"/>
      <c r="W92" s="82"/>
      <c r="X92" s="82"/>
      <c r="Y92" s="82"/>
      <c r="Z92" s="82"/>
    </row>
    <row r="93" spans="14:26" ht="15" customHeight="1">
      <c r="N93" s="82"/>
      <c r="O93" s="82"/>
      <c r="P93" s="82"/>
      <c r="Q93" s="82"/>
      <c r="R93" s="82"/>
      <c r="S93" s="82"/>
      <c r="T93" s="82"/>
      <c r="U93" s="82"/>
      <c r="V93" s="82"/>
      <c r="W93" s="82"/>
      <c r="X93" s="82"/>
      <c r="Y93" s="82"/>
      <c r="Z93" s="82"/>
    </row>
    <row r="94" spans="14:26" ht="15" customHeight="1">
      <c r="N94" s="82"/>
      <c r="O94" s="82"/>
      <c r="P94" s="82"/>
      <c r="Q94" s="82"/>
      <c r="R94" s="82"/>
      <c r="S94" s="82"/>
      <c r="T94" s="82"/>
      <c r="U94" s="82"/>
      <c r="V94" s="82"/>
      <c r="W94" s="82"/>
      <c r="X94" s="82"/>
      <c r="Y94" s="82"/>
      <c r="Z94" s="82"/>
    </row>
    <row r="95" spans="14:26" ht="13.5" customHeight="1">
      <c r="N95" s="82"/>
      <c r="O95" s="82"/>
      <c r="P95" s="82"/>
      <c r="Q95" s="82"/>
      <c r="R95" s="82"/>
      <c r="S95" s="82"/>
      <c r="T95" s="82"/>
      <c r="U95" s="82"/>
      <c r="V95" s="82"/>
      <c r="W95" s="82"/>
      <c r="X95" s="82"/>
      <c r="Y95" s="82"/>
      <c r="Z95" s="82"/>
    </row>
    <row r="96" spans="14:26" ht="15" customHeight="1">
      <c r="N96" s="82"/>
      <c r="O96" s="82"/>
      <c r="P96" s="82"/>
      <c r="Q96" s="82"/>
      <c r="R96" s="82"/>
      <c r="S96" s="82"/>
      <c r="T96" s="82"/>
      <c r="U96" s="82"/>
      <c r="V96" s="82"/>
      <c r="W96" s="82"/>
      <c r="X96" s="82"/>
      <c r="Y96" s="82"/>
      <c r="Z96" s="82"/>
    </row>
    <row r="97" spans="1:26" ht="15" customHeight="1">
      <c r="A97" s="89"/>
      <c r="B97" s="91"/>
      <c r="C97" s="91"/>
      <c r="D97" s="91"/>
      <c r="E97" s="91"/>
      <c r="F97" s="85"/>
      <c r="G97" s="93"/>
      <c r="H97" s="93"/>
      <c r="I97" s="93"/>
      <c r="J97" s="93"/>
      <c r="K97" s="93"/>
      <c r="L97" s="93"/>
      <c r="M97" s="95"/>
      <c r="N97" s="82"/>
      <c r="O97" s="82"/>
      <c r="P97" s="82"/>
      <c r="Q97" s="82"/>
      <c r="R97" s="82"/>
      <c r="S97" s="82"/>
      <c r="T97" s="82"/>
      <c r="U97" s="82"/>
      <c r="V97" s="82"/>
      <c r="W97" s="82"/>
      <c r="X97" s="82"/>
      <c r="Y97" s="82"/>
      <c r="Z97" s="82"/>
    </row>
    <row r="98" spans="1:26" ht="15" customHeight="1">
      <c r="A98" s="96"/>
      <c r="B98" s="97" t="s">
        <v>341</v>
      </c>
      <c r="C98" s="98"/>
      <c r="D98" s="98"/>
      <c r="E98" s="99"/>
      <c r="F98" s="93"/>
      <c r="G98" s="93"/>
      <c r="H98" s="93"/>
      <c r="I98" s="93"/>
      <c r="J98" s="93"/>
      <c r="K98" s="93"/>
      <c r="L98" s="93"/>
      <c r="M98" s="95"/>
      <c r="N98" s="82"/>
      <c r="O98" s="82"/>
      <c r="P98" s="82"/>
      <c r="Q98" s="82"/>
      <c r="R98" s="82"/>
      <c r="S98" s="82"/>
      <c r="T98" s="82"/>
      <c r="U98" s="82"/>
      <c r="V98" s="82"/>
      <c r="W98" s="82"/>
      <c r="X98" s="82"/>
      <c r="Y98" s="82"/>
      <c r="Z98" s="82"/>
    </row>
    <row r="99" spans="1:26" ht="15" customHeight="1">
      <c r="A99" s="96"/>
      <c r="B99" s="97" t="s">
        <v>342</v>
      </c>
      <c r="C99" s="98"/>
      <c r="D99" s="98"/>
      <c r="E99" s="99"/>
      <c r="F99" s="93"/>
      <c r="G99" s="93"/>
      <c r="H99" s="93"/>
      <c r="I99" s="93"/>
      <c r="J99" s="93"/>
      <c r="K99" s="93"/>
      <c r="L99" s="93"/>
      <c r="M99" s="95"/>
      <c r="N99" s="82"/>
      <c r="O99" s="82"/>
      <c r="P99" s="82"/>
      <c r="Q99" s="82"/>
      <c r="R99" s="82"/>
      <c r="S99" s="82"/>
      <c r="T99" s="82"/>
      <c r="U99" s="82"/>
      <c r="V99" s="82"/>
      <c r="W99" s="82"/>
      <c r="X99" s="82"/>
      <c r="Y99" s="82"/>
      <c r="Z99" s="82"/>
    </row>
    <row r="100" spans="1:26" ht="15" customHeight="1">
      <c r="A100" s="96"/>
      <c r="B100" s="97" t="s">
        <v>343</v>
      </c>
      <c r="C100" s="98"/>
      <c r="D100" s="98"/>
      <c r="E100" s="99"/>
      <c r="F100" s="93"/>
      <c r="G100" s="93"/>
      <c r="H100" s="93"/>
      <c r="I100" s="93"/>
      <c r="J100" s="93"/>
      <c r="K100" s="93"/>
      <c r="L100" s="93"/>
      <c r="M100" s="95"/>
      <c r="N100" s="82"/>
      <c r="O100" s="82"/>
      <c r="P100" s="82"/>
      <c r="Q100" s="82"/>
      <c r="R100" s="82"/>
      <c r="S100" s="82"/>
      <c r="T100" s="82"/>
      <c r="U100" s="82"/>
      <c r="V100" s="82"/>
      <c r="W100" s="82"/>
      <c r="X100" s="82"/>
      <c r="Y100" s="82"/>
      <c r="Z100" s="82"/>
    </row>
    <row r="101" spans="1:26" ht="15" customHeight="1">
      <c r="A101" s="96"/>
      <c r="B101" s="97" t="s">
        <v>344</v>
      </c>
      <c r="C101" s="98"/>
      <c r="D101" s="98"/>
      <c r="E101" s="99"/>
      <c r="F101" s="100"/>
      <c r="G101" s="100"/>
      <c r="H101" s="100"/>
      <c r="I101" s="100"/>
      <c r="J101" s="100"/>
      <c r="K101" s="100"/>
      <c r="L101" s="100"/>
      <c r="M101" s="95"/>
      <c r="N101" s="82"/>
      <c r="O101" s="82"/>
      <c r="P101" s="82"/>
      <c r="Q101" s="82"/>
      <c r="R101" s="82"/>
      <c r="S101" s="82"/>
      <c r="T101" s="82"/>
      <c r="U101" s="82"/>
      <c r="V101" s="82"/>
      <c r="W101" s="82"/>
      <c r="X101" s="82"/>
      <c r="Y101" s="82"/>
      <c r="Z101" s="82"/>
    </row>
    <row r="102" spans="1:26" ht="15" customHeight="1">
      <c r="A102" s="96"/>
      <c r="B102" s="97" t="s">
        <v>345</v>
      </c>
      <c r="C102" s="98"/>
      <c r="D102" s="98"/>
      <c r="E102" s="99"/>
      <c r="F102" s="100"/>
      <c r="G102" s="100"/>
      <c r="H102" s="100"/>
      <c r="I102" s="100"/>
      <c r="J102" s="100"/>
      <c r="K102" s="100"/>
      <c r="L102" s="100"/>
      <c r="M102" s="95"/>
      <c r="N102" s="82"/>
      <c r="O102" s="82"/>
      <c r="P102" s="82"/>
      <c r="Q102" s="82"/>
      <c r="R102" s="82"/>
      <c r="S102" s="82"/>
      <c r="T102" s="82"/>
      <c r="U102" s="82"/>
      <c r="V102" s="82"/>
      <c r="W102" s="82"/>
      <c r="X102" s="82"/>
      <c r="Y102" s="82"/>
      <c r="Z102" s="82"/>
    </row>
    <row r="103" spans="1:26" ht="15" customHeight="1">
      <c r="A103" s="96"/>
      <c r="B103" s="97" t="s">
        <v>346</v>
      </c>
      <c r="C103" s="98"/>
      <c r="D103" s="98"/>
      <c r="E103" s="99"/>
      <c r="F103" s="93"/>
      <c r="G103" s="93"/>
      <c r="H103" s="93"/>
      <c r="I103" s="93"/>
      <c r="J103" s="93"/>
      <c r="K103" s="93"/>
      <c r="L103" s="93"/>
      <c r="M103" s="95"/>
      <c r="N103" s="82"/>
      <c r="O103" s="82"/>
      <c r="P103" s="82"/>
      <c r="Q103" s="82"/>
      <c r="R103" s="82"/>
      <c r="S103" s="82"/>
      <c r="T103" s="82"/>
      <c r="U103" s="82"/>
      <c r="V103" s="82"/>
      <c r="W103" s="82"/>
      <c r="X103" s="82"/>
      <c r="Y103" s="82"/>
      <c r="Z103" s="82"/>
    </row>
    <row r="104" spans="1:26" ht="15" customHeight="1">
      <c r="A104" s="96"/>
      <c r="B104" s="97" t="s">
        <v>347</v>
      </c>
      <c r="C104" s="98"/>
      <c r="D104" s="98"/>
      <c r="E104" s="99"/>
      <c r="F104" s="100"/>
      <c r="G104" s="93"/>
      <c r="H104" s="93"/>
      <c r="I104" s="93"/>
      <c r="J104" s="93"/>
      <c r="K104" s="93"/>
      <c r="L104" s="93"/>
      <c r="M104" s="95"/>
      <c r="N104" s="82"/>
      <c r="O104" s="82"/>
      <c r="P104" s="82"/>
      <c r="Q104" s="82"/>
      <c r="R104" s="82"/>
      <c r="S104" s="82"/>
      <c r="T104" s="82"/>
      <c r="U104" s="82"/>
      <c r="V104" s="82"/>
      <c r="W104" s="82"/>
      <c r="X104" s="82"/>
      <c r="Y104" s="82"/>
      <c r="Z104" s="82"/>
    </row>
    <row r="105" spans="1:26" ht="15" customHeight="1">
      <c r="A105" s="96"/>
      <c r="B105" s="97" t="s">
        <v>348</v>
      </c>
      <c r="C105" s="98"/>
      <c r="D105" s="98"/>
      <c r="E105" s="99"/>
      <c r="F105" s="100"/>
      <c r="G105" s="93"/>
      <c r="H105" s="93"/>
      <c r="I105" s="93"/>
      <c r="J105" s="93"/>
      <c r="K105" s="93"/>
      <c r="L105" s="93"/>
      <c r="M105" s="101"/>
      <c r="N105" s="82"/>
      <c r="O105" s="82"/>
      <c r="P105" s="82"/>
      <c r="Q105" s="82"/>
      <c r="R105" s="82"/>
      <c r="S105" s="82"/>
      <c r="T105" s="82"/>
      <c r="U105" s="82"/>
      <c r="V105" s="82"/>
      <c r="W105" s="82"/>
      <c r="X105" s="82"/>
      <c r="Y105" s="82"/>
      <c r="Z105" s="82"/>
    </row>
    <row r="106" spans="1:26" ht="13.5" customHeight="1">
      <c r="A106" s="102"/>
      <c r="B106" s="103"/>
      <c r="C106" s="103"/>
      <c r="D106" s="104"/>
      <c r="E106" s="103"/>
      <c r="F106" s="105"/>
      <c r="G106" s="105"/>
      <c r="H106" s="105"/>
      <c r="I106" s="105"/>
      <c r="J106" s="105"/>
      <c r="K106" s="105"/>
      <c r="L106" s="105"/>
      <c r="M106" s="106"/>
      <c r="N106" s="82"/>
      <c r="O106" s="82"/>
      <c r="P106" s="82"/>
      <c r="Q106" s="82"/>
      <c r="R106" s="82"/>
      <c r="S106" s="82"/>
      <c r="T106" s="82"/>
      <c r="U106" s="82"/>
      <c r="V106" s="82"/>
      <c r="W106" s="82"/>
      <c r="X106" s="82"/>
      <c r="Y106" s="82"/>
      <c r="Z106" s="82"/>
    </row>
    <row r="107" spans="1:26" ht="15" customHeight="1">
      <c r="A107" s="107" t="s">
        <v>38</v>
      </c>
      <c r="B107" s="108" t="s">
        <v>349</v>
      </c>
      <c r="C107" s="108"/>
      <c r="D107" s="109"/>
      <c r="E107" s="108"/>
      <c r="F107" s="110"/>
      <c r="G107" s="110"/>
      <c r="H107" s="110"/>
      <c r="I107" s="110"/>
      <c r="J107" s="110"/>
      <c r="K107" s="110"/>
      <c r="L107" s="110"/>
      <c r="M107" s="111"/>
      <c r="N107" s="82"/>
      <c r="O107" s="82"/>
      <c r="P107" s="82"/>
      <c r="Q107" s="82"/>
      <c r="R107" s="82"/>
      <c r="S107" s="82"/>
      <c r="T107" s="82"/>
      <c r="U107" s="82"/>
      <c r="V107" s="82"/>
      <c r="W107" s="82"/>
      <c r="X107" s="82"/>
      <c r="Y107" s="82"/>
      <c r="Z107" s="82"/>
    </row>
    <row r="108" spans="1:26" ht="15" customHeight="1">
      <c r="A108" s="112"/>
      <c r="B108" s="113" t="s">
        <v>350</v>
      </c>
      <c r="C108" s="114"/>
      <c r="D108" s="115"/>
      <c r="E108" s="114"/>
      <c r="F108" s="116"/>
      <c r="G108" s="116"/>
      <c r="H108" s="116"/>
      <c r="I108" s="116"/>
      <c r="J108" s="116"/>
      <c r="K108" s="116"/>
      <c r="L108" s="116"/>
      <c r="M108" s="117"/>
      <c r="N108" s="82"/>
      <c r="O108" s="82"/>
      <c r="P108" s="82"/>
      <c r="Q108" s="82"/>
      <c r="R108" s="82"/>
      <c r="S108" s="82"/>
      <c r="T108" s="82"/>
      <c r="U108" s="82"/>
      <c r="V108" s="82"/>
      <c r="W108" s="82"/>
      <c r="X108" s="82"/>
      <c r="Y108" s="82"/>
      <c r="Z108" s="82"/>
    </row>
    <row r="109" spans="1:26" ht="15" customHeight="1">
      <c r="A109" s="112"/>
      <c r="B109" s="118" t="s">
        <v>351</v>
      </c>
      <c r="C109" s="118"/>
      <c r="D109" s="119"/>
      <c r="E109" s="118"/>
      <c r="F109" s="116"/>
      <c r="G109" s="116"/>
      <c r="H109" s="116"/>
      <c r="I109" s="116"/>
      <c r="J109" s="116"/>
      <c r="K109" s="116"/>
      <c r="L109" s="116"/>
      <c r="M109" s="120"/>
      <c r="N109" s="82"/>
      <c r="O109" s="82"/>
      <c r="P109" s="82"/>
      <c r="Q109" s="82"/>
      <c r="R109" s="82"/>
      <c r="S109" s="82"/>
      <c r="T109" s="82"/>
      <c r="U109" s="82"/>
      <c r="V109" s="82"/>
      <c r="W109" s="82"/>
      <c r="X109" s="82"/>
      <c r="Y109" s="82"/>
      <c r="Z109" s="82"/>
    </row>
    <row r="110" spans="1:26" ht="15" customHeight="1">
      <c r="A110" s="112"/>
      <c r="B110" s="118" t="s">
        <v>352</v>
      </c>
      <c r="C110" s="118"/>
      <c r="D110" s="119"/>
      <c r="E110" s="118"/>
      <c r="F110" s="116"/>
      <c r="G110" s="116"/>
      <c r="H110" s="116"/>
      <c r="I110" s="116"/>
      <c r="J110" s="116"/>
      <c r="K110" s="116"/>
      <c r="L110" s="116"/>
      <c r="M110" s="120"/>
      <c r="N110" s="82"/>
      <c r="O110" s="82"/>
      <c r="P110" s="82"/>
      <c r="Q110" s="82"/>
      <c r="R110" s="82"/>
      <c r="S110" s="82"/>
      <c r="T110" s="82"/>
      <c r="U110" s="82"/>
      <c r="V110" s="82"/>
      <c r="W110" s="82"/>
      <c r="X110" s="82"/>
      <c r="Y110" s="82"/>
      <c r="Z110" s="82"/>
    </row>
    <row r="111" spans="1:26" ht="15" customHeight="1">
      <c r="A111" s="112"/>
      <c r="B111" s="118" t="s">
        <v>345</v>
      </c>
      <c r="C111" s="118"/>
      <c r="D111" s="119"/>
      <c r="E111" s="118"/>
      <c r="F111" s="121"/>
      <c r="G111" s="121"/>
      <c r="H111" s="121"/>
      <c r="I111" s="121"/>
      <c r="J111" s="121"/>
      <c r="K111" s="121"/>
      <c r="L111" s="121"/>
      <c r="M111" s="120"/>
      <c r="N111" s="82"/>
      <c r="O111" s="82"/>
      <c r="P111" s="82"/>
      <c r="Q111" s="82"/>
      <c r="R111" s="82"/>
      <c r="S111" s="82"/>
      <c r="T111" s="82"/>
      <c r="U111" s="82"/>
      <c r="V111" s="82"/>
      <c r="W111" s="82"/>
      <c r="X111" s="82"/>
      <c r="Y111" s="82"/>
      <c r="Z111" s="82"/>
    </row>
    <row r="112" spans="1:26" ht="15" customHeight="1">
      <c r="A112" s="112"/>
      <c r="B112" s="118" t="s">
        <v>353</v>
      </c>
      <c r="C112" s="118"/>
      <c r="D112" s="119"/>
      <c r="E112" s="118"/>
      <c r="F112" s="121"/>
      <c r="G112" s="121"/>
      <c r="H112" s="121"/>
      <c r="I112" s="121"/>
      <c r="J112" s="121"/>
      <c r="K112" s="121"/>
      <c r="L112" s="121"/>
      <c r="M112" s="120"/>
      <c r="N112" s="82"/>
      <c r="O112" s="82"/>
      <c r="P112" s="82"/>
      <c r="Q112" s="82"/>
      <c r="R112" s="82"/>
      <c r="S112" s="82"/>
      <c r="T112" s="82"/>
      <c r="U112" s="82"/>
      <c r="V112" s="82"/>
      <c r="W112" s="82"/>
      <c r="X112" s="82"/>
      <c r="Y112" s="82"/>
      <c r="Z112" s="82"/>
    </row>
    <row r="113" spans="1:26" ht="15.75" customHeight="1">
      <c r="A113" s="122"/>
      <c r="B113" s="123" t="s">
        <v>354</v>
      </c>
      <c r="C113" s="123"/>
      <c r="D113" s="124"/>
      <c r="E113" s="123"/>
      <c r="F113" s="125"/>
      <c r="G113" s="126"/>
      <c r="H113" s="126"/>
      <c r="I113" s="126"/>
      <c r="J113" s="126"/>
      <c r="K113" s="127"/>
      <c r="L113" s="127"/>
      <c r="M113" s="128"/>
      <c r="N113" s="129"/>
      <c r="O113" s="129"/>
      <c r="P113" s="129"/>
      <c r="Q113" s="129"/>
      <c r="R113" s="129"/>
      <c r="S113" s="129"/>
      <c r="T113" s="129"/>
      <c r="U113" s="129"/>
      <c r="V113" s="129"/>
      <c r="W113" s="129"/>
      <c r="X113" s="129"/>
      <c r="Y113" s="129"/>
      <c r="Z113" s="129"/>
    </row>
    <row r="114" spans="1:26" ht="21" customHeight="1">
      <c r="A114" s="130"/>
      <c r="B114" s="130"/>
      <c r="C114" s="130"/>
      <c r="D114" s="130"/>
      <c r="E114" s="130"/>
      <c r="F114" s="131"/>
      <c r="G114" s="132"/>
      <c r="H114" s="132"/>
      <c r="I114" s="132"/>
      <c r="J114" s="654" t="s">
        <v>355</v>
      </c>
      <c r="K114" s="712"/>
      <c r="L114" s="712"/>
      <c r="M114" s="712"/>
      <c r="N114" s="67"/>
      <c r="O114" s="67"/>
      <c r="P114" s="67"/>
      <c r="Q114" s="67"/>
      <c r="R114" s="67"/>
      <c r="S114" s="67"/>
      <c r="T114" s="67"/>
      <c r="U114" s="67"/>
      <c r="V114" s="67"/>
      <c r="W114" s="67"/>
      <c r="X114" s="67"/>
      <c r="Y114" s="67"/>
      <c r="Z114" s="67"/>
    </row>
    <row r="115" spans="1:26" ht="21" customHeight="1">
      <c r="A115" s="130"/>
      <c r="B115" s="130"/>
      <c r="C115" s="130"/>
      <c r="D115" s="130"/>
      <c r="E115" s="130"/>
      <c r="F115" s="131"/>
      <c r="G115" s="132"/>
      <c r="H115" s="132"/>
      <c r="I115" s="132"/>
      <c r="J115" s="655" t="s">
        <v>78</v>
      </c>
      <c r="K115" s="707"/>
      <c r="L115" s="707"/>
      <c r="M115" s="707"/>
      <c r="N115" s="67"/>
      <c r="O115" s="67"/>
      <c r="P115" s="67"/>
      <c r="Q115" s="67"/>
      <c r="R115" s="67"/>
      <c r="S115" s="67"/>
      <c r="T115" s="67"/>
      <c r="U115" s="67"/>
      <c r="V115" s="67"/>
      <c r="W115" s="67"/>
      <c r="X115" s="67"/>
      <c r="Y115" s="67"/>
      <c r="Z115" s="67"/>
    </row>
    <row r="116" spans="1:26" ht="13.5" customHeight="1">
      <c r="A116" s="130"/>
      <c r="B116" s="133" t="s">
        <v>356</v>
      </c>
      <c r="C116" s="130"/>
      <c r="D116" s="130"/>
      <c r="E116" s="130"/>
      <c r="F116" s="131"/>
      <c r="G116" s="132"/>
      <c r="H116" s="132"/>
      <c r="I116" s="132"/>
      <c r="J116" s="132"/>
      <c r="K116" s="65"/>
      <c r="L116" s="65"/>
      <c r="M116" s="67"/>
      <c r="N116" s="67"/>
      <c r="O116" s="67"/>
      <c r="P116" s="67"/>
      <c r="Q116" s="67"/>
      <c r="R116" s="67"/>
      <c r="S116" s="67"/>
      <c r="T116" s="67"/>
      <c r="U116" s="67"/>
      <c r="V116" s="67"/>
      <c r="W116" s="67"/>
      <c r="X116" s="67"/>
      <c r="Y116" s="67"/>
      <c r="Z116" s="67"/>
    </row>
    <row r="117" spans="1:26" ht="13.5" customHeight="1">
      <c r="A117" s="130"/>
      <c r="B117" s="134" t="s">
        <v>357</v>
      </c>
      <c r="C117" s="130"/>
      <c r="D117" s="130"/>
      <c r="E117" s="130"/>
      <c r="F117" s="131"/>
      <c r="G117" s="132"/>
      <c r="H117" s="132"/>
      <c r="I117" s="132"/>
      <c r="J117" s="132"/>
      <c r="K117" s="65"/>
      <c r="L117" s="65"/>
      <c r="M117" s="67"/>
      <c r="N117" s="67"/>
      <c r="O117" s="67"/>
      <c r="P117" s="67"/>
      <c r="Q117" s="67"/>
      <c r="R117" s="67"/>
      <c r="S117" s="67"/>
      <c r="T117" s="67"/>
      <c r="U117" s="67"/>
      <c r="V117" s="67"/>
      <c r="W117" s="67"/>
      <c r="X117" s="67"/>
      <c r="Y117" s="67"/>
      <c r="Z117" s="67"/>
    </row>
    <row r="118" spans="1:26" ht="13.5" customHeight="1">
      <c r="A118" s="130"/>
      <c r="B118" s="134" t="s">
        <v>358</v>
      </c>
      <c r="C118" s="130"/>
      <c r="D118" s="130"/>
      <c r="E118" s="130"/>
      <c r="F118" s="63"/>
      <c r="G118" s="132"/>
      <c r="H118" s="132"/>
      <c r="I118" s="132"/>
      <c r="J118" s="132"/>
      <c r="K118" s="65"/>
      <c r="L118" s="65"/>
      <c r="M118" s="67"/>
      <c r="N118" s="67"/>
      <c r="O118" s="67"/>
      <c r="P118" s="67"/>
      <c r="Q118" s="67"/>
      <c r="R118" s="67"/>
      <c r="S118" s="67"/>
      <c r="T118" s="67"/>
      <c r="U118" s="67"/>
      <c r="V118" s="67"/>
      <c r="W118" s="67"/>
      <c r="X118" s="67"/>
      <c r="Y118" s="67"/>
      <c r="Z118" s="67"/>
    </row>
    <row r="119" spans="1:26" ht="13.5" customHeight="1">
      <c r="A119" s="130"/>
      <c r="B119" s="130"/>
      <c r="C119" s="130"/>
      <c r="D119" s="130"/>
      <c r="E119" s="130"/>
      <c r="F119" s="63"/>
      <c r="G119" s="132"/>
      <c r="H119" s="132"/>
      <c r="I119" s="132"/>
      <c r="J119" s="132"/>
      <c r="K119" s="65"/>
      <c r="L119" s="65"/>
      <c r="M119" s="67"/>
      <c r="N119" s="67"/>
      <c r="O119" s="67"/>
      <c r="P119" s="67"/>
      <c r="Q119" s="67"/>
      <c r="R119" s="67"/>
      <c r="S119" s="67"/>
      <c r="T119" s="67"/>
      <c r="U119" s="67"/>
      <c r="V119" s="67"/>
      <c r="W119" s="67"/>
      <c r="X119" s="67"/>
      <c r="Y119" s="67"/>
      <c r="Z119" s="67"/>
    </row>
    <row r="120" spans="1:26" ht="13.5" customHeight="1">
      <c r="A120" s="130"/>
      <c r="B120" s="130"/>
      <c r="C120" s="130"/>
      <c r="D120" s="130"/>
      <c r="E120" s="130"/>
      <c r="F120" s="63"/>
      <c r="G120" s="132"/>
      <c r="H120" s="132"/>
      <c r="I120" s="132"/>
      <c r="J120" s="132"/>
      <c r="K120" s="65"/>
      <c r="L120" s="65"/>
      <c r="M120" s="67"/>
      <c r="N120" s="67"/>
      <c r="O120" s="67"/>
      <c r="P120" s="67"/>
      <c r="Q120" s="67"/>
      <c r="R120" s="67"/>
      <c r="S120" s="67"/>
      <c r="T120" s="67"/>
      <c r="U120" s="67"/>
      <c r="V120" s="67"/>
      <c r="W120" s="67"/>
      <c r="X120" s="67"/>
      <c r="Y120" s="67"/>
      <c r="Z120" s="67"/>
    </row>
    <row r="121" spans="1:26" ht="13.5" customHeight="1">
      <c r="A121" s="130"/>
      <c r="B121" s="130"/>
      <c r="C121" s="130"/>
      <c r="D121" s="130"/>
      <c r="E121" s="130"/>
      <c r="F121" s="131"/>
      <c r="G121" s="132"/>
      <c r="H121" s="132"/>
      <c r="I121" s="132"/>
      <c r="J121" s="132"/>
      <c r="K121" s="65"/>
      <c r="L121" s="65"/>
      <c r="M121" s="67"/>
      <c r="N121" s="67"/>
      <c r="O121" s="67"/>
      <c r="P121" s="67"/>
      <c r="Q121" s="67"/>
      <c r="R121" s="67"/>
      <c r="S121" s="67"/>
      <c r="T121" s="67"/>
      <c r="U121" s="67"/>
      <c r="V121" s="67"/>
      <c r="W121" s="67"/>
      <c r="X121" s="67"/>
      <c r="Y121" s="67"/>
      <c r="Z121" s="67"/>
    </row>
    <row r="122" spans="1:26" ht="13.5" customHeight="1">
      <c r="A122" s="130"/>
      <c r="B122" s="130"/>
      <c r="C122" s="130"/>
      <c r="D122" s="130"/>
      <c r="E122" s="130"/>
      <c r="F122" s="131"/>
      <c r="G122" s="132"/>
      <c r="H122" s="132"/>
      <c r="I122" s="132"/>
      <c r="J122" s="132"/>
      <c r="K122" s="65"/>
      <c r="L122" s="65"/>
      <c r="M122" s="67"/>
      <c r="N122" s="67"/>
      <c r="O122" s="67"/>
      <c r="P122" s="67"/>
      <c r="Q122" s="67"/>
      <c r="R122" s="67"/>
      <c r="S122" s="67"/>
      <c r="T122" s="67"/>
      <c r="U122" s="67"/>
      <c r="V122" s="67"/>
      <c r="W122" s="67"/>
      <c r="X122" s="67"/>
      <c r="Y122" s="67"/>
      <c r="Z122" s="67"/>
    </row>
    <row r="123" spans="1:26" ht="13.5" customHeight="1">
      <c r="A123" s="130"/>
      <c r="B123" s="130"/>
      <c r="C123" s="130"/>
      <c r="D123" s="130"/>
      <c r="E123" s="130"/>
      <c r="F123" s="131"/>
      <c r="G123" s="132"/>
      <c r="H123" s="132"/>
      <c r="I123" s="132"/>
      <c r="J123" s="132"/>
      <c r="K123" s="65"/>
      <c r="L123" s="65"/>
      <c r="M123" s="67"/>
      <c r="N123" s="67"/>
      <c r="O123" s="67"/>
      <c r="P123" s="67"/>
      <c r="Q123" s="67"/>
      <c r="R123" s="67"/>
      <c r="S123" s="67"/>
      <c r="T123" s="67"/>
      <c r="U123" s="67"/>
      <c r="V123" s="67"/>
      <c r="W123" s="67"/>
      <c r="X123" s="67"/>
      <c r="Y123" s="67"/>
      <c r="Z123" s="67"/>
    </row>
    <row r="124" spans="1:26" ht="13.5" customHeight="1">
      <c r="A124" s="130"/>
      <c r="B124" s="130"/>
      <c r="C124" s="130"/>
      <c r="D124" s="130"/>
      <c r="E124" s="130"/>
      <c r="F124" s="131"/>
      <c r="G124" s="132"/>
      <c r="H124" s="132"/>
      <c r="I124" s="132"/>
      <c r="J124" s="132"/>
      <c r="K124" s="65"/>
      <c r="L124" s="65"/>
      <c r="M124" s="67"/>
      <c r="N124" s="67"/>
      <c r="O124" s="67"/>
      <c r="P124" s="67"/>
      <c r="Q124" s="67"/>
      <c r="R124" s="67"/>
      <c r="S124" s="67"/>
      <c r="T124" s="67"/>
      <c r="U124" s="67"/>
      <c r="V124" s="67"/>
      <c r="W124" s="67"/>
      <c r="X124" s="67"/>
      <c r="Y124" s="67"/>
      <c r="Z124" s="67"/>
    </row>
    <row r="125" spans="1:26" ht="13.5" customHeight="1">
      <c r="A125" s="130"/>
      <c r="B125" s="130"/>
      <c r="C125" s="130"/>
      <c r="D125" s="130"/>
      <c r="E125" s="130"/>
      <c r="F125" s="131"/>
      <c r="G125" s="132"/>
      <c r="H125" s="132"/>
      <c r="I125" s="132"/>
      <c r="J125" s="132"/>
      <c r="K125" s="65"/>
      <c r="L125" s="65"/>
      <c r="M125" s="67"/>
      <c r="N125" s="67"/>
      <c r="O125" s="67"/>
      <c r="P125" s="67"/>
      <c r="Q125" s="67"/>
      <c r="R125" s="67"/>
      <c r="S125" s="67"/>
      <c r="T125" s="67"/>
      <c r="U125" s="67"/>
      <c r="V125" s="67"/>
      <c r="W125" s="67"/>
      <c r="X125" s="67"/>
      <c r="Y125" s="67"/>
      <c r="Z125" s="67"/>
    </row>
    <row r="126" spans="1:26" ht="13.5" customHeight="1">
      <c r="A126" s="130"/>
      <c r="B126" s="130"/>
      <c r="C126" s="130"/>
      <c r="D126" s="130"/>
      <c r="E126" s="130"/>
      <c r="F126" s="131"/>
      <c r="G126" s="132"/>
      <c r="H126" s="132"/>
      <c r="I126" s="132"/>
      <c r="J126" s="132"/>
      <c r="K126" s="65"/>
      <c r="L126" s="65"/>
      <c r="M126" s="67"/>
      <c r="N126" s="67"/>
      <c r="O126" s="67"/>
      <c r="P126" s="67"/>
      <c r="Q126" s="67"/>
      <c r="R126" s="67"/>
      <c r="S126" s="67"/>
      <c r="T126" s="67"/>
      <c r="U126" s="67"/>
      <c r="V126" s="67"/>
      <c r="W126" s="67"/>
      <c r="X126" s="67"/>
      <c r="Y126" s="67"/>
      <c r="Z126" s="67"/>
    </row>
    <row r="127" spans="1:26" ht="13.5" customHeight="1">
      <c r="A127" s="130"/>
      <c r="B127" s="130"/>
      <c r="C127" s="130"/>
      <c r="D127" s="130"/>
      <c r="E127" s="130"/>
      <c r="F127" s="131"/>
      <c r="G127" s="132"/>
      <c r="H127" s="132"/>
      <c r="I127" s="132"/>
      <c r="J127" s="132"/>
      <c r="K127" s="65"/>
      <c r="L127" s="65"/>
      <c r="M127" s="67"/>
      <c r="N127" s="67"/>
      <c r="O127" s="67"/>
      <c r="P127" s="67"/>
      <c r="Q127" s="67"/>
      <c r="R127" s="67"/>
      <c r="S127" s="67"/>
      <c r="T127" s="67"/>
      <c r="U127" s="67"/>
      <c r="V127" s="67"/>
      <c r="W127" s="67"/>
      <c r="X127" s="67"/>
      <c r="Y127" s="67"/>
      <c r="Z127" s="67"/>
    </row>
    <row r="128" spans="1:26" ht="13.5" customHeight="1">
      <c r="A128" s="130"/>
      <c r="B128" s="130"/>
      <c r="C128" s="130"/>
      <c r="D128" s="130"/>
      <c r="E128" s="130"/>
      <c r="F128" s="131"/>
      <c r="G128" s="132"/>
      <c r="H128" s="132"/>
      <c r="I128" s="132"/>
      <c r="J128" s="132"/>
      <c r="K128" s="65"/>
      <c r="L128" s="65"/>
      <c r="M128" s="67"/>
      <c r="N128" s="67"/>
      <c r="O128" s="67"/>
      <c r="P128" s="67"/>
      <c r="Q128" s="67"/>
      <c r="R128" s="67"/>
      <c r="S128" s="67"/>
      <c r="T128" s="67"/>
      <c r="U128" s="67"/>
      <c r="V128" s="67"/>
      <c r="W128" s="67"/>
      <c r="X128" s="67"/>
      <c r="Y128" s="67"/>
      <c r="Z128" s="67"/>
    </row>
    <row r="129" spans="1:26" ht="13.5" customHeight="1">
      <c r="A129" s="130"/>
      <c r="B129" s="130"/>
      <c r="C129" s="130"/>
      <c r="D129" s="130"/>
      <c r="E129" s="130"/>
      <c r="F129" s="131"/>
      <c r="G129" s="132"/>
      <c r="H129" s="132"/>
      <c r="I129" s="132"/>
      <c r="J129" s="132"/>
      <c r="K129" s="65"/>
      <c r="L129" s="65"/>
      <c r="M129" s="67"/>
      <c r="N129" s="67"/>
      <c r="O129" s="67"/>
      <c r="P129" s="67"/>
      <c r="Q129" s="67"/>
      <c r="R129" s="67"/>
      <c r="S129" s="67"/>
      <c r="T129" s="67"/>
      <c r="U129" s="67"/>
      <c r="V129" s="67"/>
      <c r="W129" s="67"/>
      <c r="X129" s="67"/>
      <c r="Y129" s="67"/>
      <c r="Z129" s="67"/>
    </row>
    <row r="130" spans="1:26" ht="13.5" customHeight="1">
      <c r="A130" s="130"/>
      <c r="B130" s="130"/>
      <c r="C130" s="130"/>
      <c r="D130" s="130"/>
      <c r="E130" s="130"/>
      <c r="F130" s="131"/>
      <c r="G130" s="132"/>
      <c r="H130" s="132"/>
      <c r="I130" s="132"/>
      <c r="J130" s="132"/>
      <c r="K130" s="65"/>
      <c r="L130" s="65"/>
      <c r="M130" s="67"/>
      <c r="N130" s="67"/>
      <c r="O130" s="67"/>
      <c r="P130" s="67"/>
      <c r="Q130" s="67"/>
      <c r="R130" s="67"/>
      <c r="S130" s="67"/>
      <c r="T130" s="67"/>
      <c r="U130" s="67"/>
      <c r="V130" s="67"/>
      <c r="W130" s="67"/>
      <c r="X130" s="67"/>
      <c r="Y130" s="67"/>
      <c r="Z130" s="67"/>
    </row>
    <row r="131" spans="1:26" ht="13.5" customHeight="1">
      <c r="A131" s="130"/>
      <c r="B131" s="130"/>
      <c r="C131" s="130"/>
      <c r="D131" s="130"/>
      <c r="E131" s="130"/>
      <c r="F131" s="131"/>
      <c r="G131" s="132"/>
      <c r="H131" s="132"/>
      <c r="I131" s="132"/>
      <c r="J131" s="132"/>
      <c r="K131" s="65"/>
      <c r="L131" s="65"/>
      <c r="M131" s="67"/>
      <c r="N131" s="67"/>
      <c r="O131" s="67"/>
      <c r="P131" s="67"/>
      <c r="Q131" s="67"/>
      <c r="R131" s="67"/>
      <c r="S131" s="67"/>
      <c r="T131" s="67"/>
      <c r="U131" s="67"/>
      <c r="V131" s="67"/>
      <c r="W131" s="67"/>
      <c r="X131" s="67"/>
      <c r="Y131" s="67"/>
      <c r="Z131" s="67"/>
    </row>
    <row r="132" spans="1:26" ht="13.5" customHeight="1">
      <c r="A132" s="130"/>
      <c r="B132" s="130"/>
      <c r="C132" s="130"/>
      <c r="D132" s="130"/>
      <c r="E132" s="130"/>
      <c r="F132" s="131"/>
      <c r="G132" s="132"/>
      <c r="H132" s="132"/>
      <c r="I132" s="132"/>
      <c r="J132" s="132"/>
      <c r="K132" s="65"/>
      <c r="L132" s="65"/>
      <c r="M132" s="67"/>
      <c r="N132" s="67"/>
      <c r="O132" s="67"/>
      <c r="P132" s="67"/>
      <c r="Q132" s="67"/>
      <c r="R132" s="67"/>
      <c r="S132" s="67"/>
      <c r="T132" s="67"/>
      <c r="U132" s="67"/>
      <c r="V132" s="67"/>
      <c r="W132" s="67"/>
      <c r="X132" s="67"/>
      <c r="Y132" s="67"/>
      <c r="Z132" s="67"/>
    </row>
    <row r="133" spans="1:26" ht="13.5" customHeight="1">
      <c r="A133" s="130"/>
      <c r="B133" s="130"/>
      <c r="C133" s="130"/>
      <c r="D133" s="130"/>
      <c r="E133" s="130"/>
      <c r="F133" s="131"/>
      <c r="G133" s="132"/>
      <c r="H133" s="132"/>
      <c r="I133" s="132"/>
      <c r="J133" s="132"/>
      <c r="K133" s="65"/>
      <c r="L133" s="65"/>
      <c r="M133" s="67"/>
      <c r="N133" s="67"/>
      <c r="O133" s="67"/>
      <c r="P133" s="67"/>
      <c r="Q133" s="67"/>
      <c r="R133" s="67"/>
      <c r="S133" s="67"/>
      <c r="T133" s="67"/>
      <c r="U133" s="67"/>
      <c r="V133" s="67"/>
      <c r="W133" s="67"/>
      <c r="X133" s="67"/>
      <c r="Y133" s="67"/>
      <c r="Z133" s="67"/>
    </row>
    <row r="134" spans="1:26" ht="13.5" customHeight="1">
      <c r="A134" s="130"/>
      <c r="B134" s="130"/>
      <c r="C134" s="130"/>
      <c r="D134" s="130"/>
      <c r="E134" s="130"/>
      <c r="F134" s="131"/>
      <c r="G134" s="132"/>
      <c r="H134" s="132"/>
      <c r="I134" s="132"/>
      <c r="J134" s="132"/>
      <c r="K134" s="65"/>
      <c r="L134" s="65"/>
      <c r="M134" s="67"/>
      <c r="N134" s="67"/>
      <c r="O134" s="67"/>
      <c r="P134" s="67"/>
      <c r="Q134" s="67"/>
      <c r="R134" s="67"/>
      <c r="S134" s="67"/>
      <c r="T134" s="67"/>
      <c r="U134" s="67"/>
      <c r="V134" s="67"/>
      <c r="W134" s="67"/>
      <c r="X134" s="67"/>
      <c r="Y134" s="67"/>
      <c r="Z134" s="67"/>
    </row>
    <row r="135" spans="1:26" ht="13.5" customHeight="1">
      <c r="A135" s="130"/>
      <c r="B135" s="130"/>
      <c r="C135" s="130"/>
      <c r="D135" s="130"/>
      <c r="E135" s="130"/>
      <c r="F135" s="131"/>
      <c r="G135" s="132"/>
      <c r="H135" s="132"/>
      <c r="I135" s="132"/>
      <c r="J135" s="132"/>
      <c r="K135" s="65"/>
      <c r="L135" s="65"/>
      <c r="M135" s="67"/>
      <c r="N135" s="67"/>
      <c r="O135" s="67"/>
      <c r="P135" s="67"/>
      <c r="Q135" s="67"/>
      <c r="R135" s="67"/>
      <c r="S135" s="67"/>
      <c r="T135" s="67"/>
      <c r="U135" s="67"/>
      <c r="V135" s="67"/>
      <c r="W135" s="67"/>
      <c r="X135" s="67"/>
      <c r="Y135" s="67"/>
      <c r="Z135" s="67"/>
    </row>
    <row r="136" spans="1:26" ht="13.5" customHeight="1">
      <c r="A136" s="130"/>
      <c r="B136" s="130"/>
      <c r="C136" s="130"/>
      <c r="D136" s="130"/>
      <c r="E136" s="130"/>
      <c r="F136" s="131"/>
      <c r="G136" s="132"/>
      <c r="H136" s="132"/>
      <c r="I136" s="132"/>
      <c r="J136" s="132"/>
      <c r="K136" s="65"/>
      <c r="L136" s="65"/>
      <c r="M136" s="67"/>
      <c r="N136" s="67"/>
      <c r="O136" s="67"/>
      <c r="P136" s="67"/>
      <c r="Q136" s="67"/>
      <c r="R136" s="67"/>
      <c r="S136" s="67"/>
      <c r="T136" s="67"/>
      <c r="U136" s="67"/>
      <c r="V136" s="67"/>
      <c r="W136" s="67"/>
      <c r="X136" s="67"/>
      <c r="Y136" s="67"/>
      <c r="Z136" s="67"/>
    </row>
    <row r="137" spans="1:26" ht="13.5" customHeight="1">
      <c r="A137" s="130"/>
      <c r="B137" s="130"/>
      <c r="C137" s="130"/>
      <c r="D137" s="130"/>
      <c r="E137" s="130"/>
      <c r="F137" s="131"/>
      <c r="G137" s="132"/>
      <c r="H137" s="132"/>
      <c r="I137" s="132"/>
      <c r="J137" s="132"/>
      <c r="K137" s="65"/>
      <c r="L137" s="65"/>
      <c r="M137" s="67"/>
      <c r="N137" s="67"/>
      <c r="O137" s="67"/>
      <c r="P137" s="67"/>
      <c r="Q137" s="67"/>
      <c r="R137" s="67"/>
      <c r="S137" s="67"/>
      <c r="T137" s="67"/>
      <c r="U137" s="67"/>
      <c r="V137" s="67"/>
      <c r="W137" s="67"/>
      <c r="X137" s="67"/>
      <c r="Y137" s="67"/>
      <c r="Z137" s="67"/>
    </row>
    <row r="138" spans="1:26" ht="13.5" customHeight="1">
      <c r="A138" s="130"/>
      <c r="B138" s="130"/>
      <c r="C138" s="130"/>
      <c r="D138" s="130"/>
      <c r="E138" s="130"/>
      <c r="F138" s="131"/>
      <c r="G138" s="132"/>
      <c r="H138" s="132"/>
      <c r="I138" s="132"/>
      <c r="J138" s="132"/>
      <c r="K138" s="65"/>
      <c r="L138" s="65"/>
      <c r="M138" s="67"/>
      <c r="N138" s="67"/>
      <c r="O138" s="67"/>
      <c r="P138" s="67"/>
      <c r="Q138" s="67"/>
      <c r="R138" s="67"/>
      <c r="S138" s="67"/>
      <c r="T138" s="67"/>
      <c r="U138" s="67"/>
      <c r="V138" s="67"/>
      <c r="W138" s="67"/>
      <c r="X138" s="67"/>
      <c r="Y138" s="67"/>
      <c r="Z138" s="67"/>
    </row>
    <row r="139" spans="1:26" ht="13.5" customHeight="1">
      <c r="A139" s="130"/>
      <c r="B139" s="130"/>
      <c r="C139" s="130"/>
      <c r="D139" s="130"/>
      <c r="E139" s="130"/>
      <c r="F139" s="131"/>
      <c r="G139" s="132"/>
      <c r="H139" s="132"/>
      <c r="I139" s="132"/>
      <c r="J139" s="132"/>
      <c r="K139" s="65"/>
      <c r="L139" s="65"/>
      <c r="M139" s="67"/>
      <c r="N139" s="67"/>
      <c r="O139" s="67"/>
      <c r="P139" s="67"/>
      <c r="Q139" s="67"/>
      <c r="R139" s="67"/>
      <c r="S139" s="67"/>
      <c r="T139" s="67"/>
      <c r="U139" s="67"/>
      <c r="V139" s="67"/>
      <c r="W139" s="67"/>
      <c r="X139" s="67"/>
      <c r="Y139" s="67"/>
      <c r="Z139" s="67"/>
    </row>
    <row r="140" spans="1:26" ht="13.5" customHeight="1">
      <c r="A140" s="130"/>
      <c r="B140" s="130"/>
      <c r="C140" s="130"/>
      <c r="D140" s="130"/>
      <c r="E140" s="130"/>
      <c r="F140" s="131"/>
      <c r="G140" s="132"/>
      <c r="H140" s="132"/>
      <c r="I140" s="132"/>
      <c r="J140" s="132"/>
      <c r="K140" s="65"/>
      <c r="L140" s="65"/>
      <c r="M140" s="67"/>
      <c r="N140" s="67"/>
      <c r="O140" s="67"/>
      <c r="P140" s="67"/>
      <c r="Q140" s="67"/>
      <c r="R140" s="67"/>
      <c r="S140" s="67"/>
      <c r="T140" s="67"/>
      <c r="U140" s="67"/>
      <c r="V140" s="67"/>
      <c r="W140" s="67"/>
      <c r="X140" s="67"/>
      <c r="Y140" s="67"/>
      <c r="Z140" s="67"/>
    </row>
    <row r="141" spans="1:26" ht="13.5" customHeight="1">
      <c r="A141" s="130"/>
      <c r="B141" s="130"/>
      <c r="C141" s="130"/>
      <c r="D141" s="130"/>
      <c r="E141" s="130"/>
      <c r="F141" s="131"/>
      <c r="G141" s="132"/>
      <c r="H141" s="132"/>
      <c r="I141" s="132"/>
      <c r="J141" s="132"/>
      <c r="K141" s="65"/>
      <c r="L141" s="65"/>
      <c r="M141" s="67"/>
      <c r="N141" s="67"/>
      <c r="O141" s="67"/>
      <c r="P141" s="67"/>
      <c r="Q141" s="67"/>
      <c r="R141" s="67"/>
      <c r="S141" s="67"/>
      <c r="T141" s="67"/>
      <c r="U141" s="67"/>
      <c r="V141" s="67"/>
      <c r="W141" s="67"/>
      <c r="X141" s="67"/>
      <c r="Y141" s="67"/>
      <c r="Z141" s="67"/>
    </row>
    <row r="142" spans="1:26" ht="13.5" customHeight="1">
      <c r="A142" s="130"/>
      <c r="B142" s="130"/>
      <c r="C142" s="130"/>
      <c r="D142" s="130"/>
      <c r="E142" s="130"/>
      <c r="F142" s="131"/>
      <c r="G142" s="132"/>
      <c r="H142" s="132"/>
      <c r="I142" s="132"/>
      <c r="J142" s="132"/>
      <c r="K142" s="65"/>
      <c r="L142" s="65"/>
      <c r="M142" s="67"/>
      <c r="N142" s="67"/>
      <c r="O142" s="67"/>
      <c r="P142" s="67"/>
      <c r="Q142" s="67"/>
      <c r="R142" s="67"/>
      <c r="S142" s="67"/>
      <c r="T142" s="67"/>
      <c r="U142" s="67"/>
      <c r="V142" s="67"/>
      <c r="W142" s="67"/>
      <c r="X142" s="67"/>
      <c r="Y142" s="67"/>
      <c r="Z142" s="67"/>
    </row>
    <row r="143" spans="1:26" ht="13.5" customHeight="1">
      <c r="A143" s="130"/>
      <c r="B143" s="130"/>
      <c r="C143" s="130"/>
      <c r="D143" s="130"/>
      <c r="E143" s="130"/>
      <c r="F143" s="131"/>
      <c r="G143" s="132"/>
      <c r="H143" s="132"/>
      <c r="I143" s="132"/>
      <c r="J143" s="132"/>
      <c r="K143" s="65"/>
      <c r="L143" s="65"/>
      <c r="M143" s="67"/>
      <c r="N143" s="67"/>
      <c r="O143" s="67"/>
      <c r="P143" s="67"/>
      <c r="Q143" s="67"/>
      <c r="R143" s="67"/>
      <c r="S143" s="67"/>
      <c r="T143" s="67"/>
      <c r="U143" s="67"/>
      <c r="V143" s="67"/>
      <c r="W143" s="67"/>
      <c r="X143" s="67"/>
      <c r="Y143" s="67"/>
      <c r="Z143" s="67"/>
    </row>
    <row r="144" spans="1:26" ht="13.5" customHeight="1">
      <c r="A144" s="130"/>
      <c r="B144" s="130"/>
      <c r="C144" s="130"/>
      <c r="D144" s="130"/>
      <c r="E144" s="130"/>
      <c r="F144" s="131"/>
      <c r="G144" s="132"/>
      <c r="H144" s="132"/>
      <c r="I144" s="132"/>
      <c r="J144" s="132"/>
      <c r="K144" s="65"/>
      <c r="L144" s="65"/>
      <c r="M144" s="67"/>
      <c r="N144" s="67"/>
      <c r="O144" s="67"/>
      <c r="P144" s="67"/>
      <c r="Q144" s="67"/>
      <c r="R144" s="67"/>
      <c r="S144" s="67"/>
      <c r="T144" s="67"/>
      <c r="U144" s="67"/>
      <c r="V144" s="67"/>
      <c r="W144" s="67"/>
      <c r="X144" s="67"/>
      <c r="Y144" s="67"/>
      <c r="Z144" s="67"/>
    </row>
    <row r="145" spans="1:26" ht="13.5" customHeight="1">
      <c r="A145" s="130"/>
      <c r="B145" s="130"/>
      <c r="C145" s="130"/>
      <c r="D145" s="130"/>
      <c r="E145" s="130"/>
      <c r="F145" s="131"/>
      <c r="G145" s="132"/>
      <c r="H145" s="132"/>
      <c r="I145" s="132"/>
      <c r="J145" s="132"/>
      <c r="K145" s="65"/>
      <c r="L145" s="65"/>
      <c r="M145" s="67"/>
      <c r="N145" s="67"/>
      <c r="O145" s="67"/>
      <c r="P145" s="67"/>
      <c r="Q145" s="67"/>
      <c r="R145" s="67"/>
      <c r="S145" s="67"/>
      <c r="T145" s="67"/>
      <c r="U145" s="67"/>
      <c r="V145" s="67"/>
      <c r="W145" s="67"/>
      <c r="X145" s="67"/>
      <c r="Y145" s="67"/>
      <c r="Z145" s="67"/>
    </row>
    <row r="146" spans="1:26" ht="13.5" customHeight="1">
      <c r="A146" s="130"/>
      <c r="B146" s="130"/>
      <c r="C146" s="130"/>
      <c r="D146" s="130"/>
      <c r="E146" s="130"/>
      <c r="F146" s="131"/>
      <c r="G146" s="132"/>
      <c r="H146" s="132"/>
      <c r="I146" s="132"/>
      <c r="J146" s="132"/>
      <c r="K146" s="65"/>
      <c r="L146" s="65"/>
      <c r="M146" s="67"/>
      <c r="N146" s="67"/>
      <c r="O146" s="67"/>
      <c r="P146" s="67"/>
      <c r="Q146" s="67"/>
      <c r="R146" s="67"/>
      <c r="S146" s="67"/>
      <c r="T146" s="67"/>
      <c r="U146" s="67"/>
      <c r="V146" s="67"/>
      <c r="W146" s="67"/>
      <c r="X146" s="67"/>
      <c r="Y146" s="67"/>
      <c r="Z146" s="67"/>
    </row>
    <row r="147" spans="1:26" ht="13.5" customHeight="1">
      <c r="A147" s="130"/>
      <c r="B147" s="130"/>
      <c r="C147" s="130"/>
      <c r="D147" s="130"/>
      <c r="E147" s="130"/>
      <c r="F147" s="131"/>
      <c r="G147" s="132"/>
      <c r="H147" s="132"/>
      <c r="I147" s="132"/>
      <c r="J147" s="132"/>
      <c r="K147" s="65"/>
      <c r="L147" s="65"/>
      <c r="M147" s="67"/>
      <c r="N147" s="67"/>
      <c r="O147" s="67"/>
      <c r="P147" s="67"/>
      <c r="Q147" s="67"/>
      <c r="R147" s="67"/>
      <c r="S147" s="67"/>
      <c r="T147" s="67"/>
      <c r="U147" s="67"/>
      <c r="V147" s="67"/>
      <c r="W147" s="67"/>
      <c r="X147" s="67"/>
      <c r="Y147" s="67"/>
      <c r="Z147" s="67"/>
    </row>
    <row r="148" spans="1:26" ht="13.5" customHeight="1">
      <c r="A148" s="130"/>
      <c r="B148" s="130"/>
      <c r="C148" s="130"/>
      <c r="D148" s="130"/>
      <c r="E148" s="130"/>
      <c r="F148" s="131"/>
      <c r="G148" s="132"/>
      <c r="H148" s="132"/>
      <c r="I148" s="132"/>
      <c r="J148" s="132"/>
      <c r="K148" s="65"/>
      <c r="L148" s="65"/>
      <c r="M148" s="67"/>
      <c r="N148" s="67"/>
      <c r="O148" s="67"/>
      <c r="P148" s="67"/>
      <c r="Q148" s="67"/>
      <c r="R148" s="67"/>
      <c r="S148" s="67"/>
      <c r="T148" s="67"/>
      <c r="U148" s="67"/>
      <c r="V148" s="67"/>
      <c r="W148" s="67"/>
      <c r="X148" s="67"/>
      <c r="Y148" s="67"/>
      <c r="Z148" s="67"/>
    </row>
    <row r="149" spans="1:26" ht="13.5" customHeight="1">
      <c r="A149" s="130"/>
      <c r="B149" s="130"/>
      <c r="C149" s="130"/>
      <c r="D149" s="130"/>
      <c r="E149" s="130"/>
      <c r="F149" s="131"/>
      <c r="G149" s="132"/>
      <c r="H149" s="132"/>
      <c r="I149" s="132"/>
      <c r="J149" s="132"/>
      <c r="K149" s="65"/>
      <c r="L149" s="65"/>
      <c r="M149" s="67"/>
      <c r="N149" s="67"/>
      <c r="O149" s="67"/>
      <c r="P149" s="67"/>
      <c r="Q149" s="67"/>
      <c r="R149" s="67"/>
      <c r="S149" s="67"/>
      <c r="T149" s="67"/>
      <c r="U149" s="67"/>
      <c r="V149" s="67"/>
      <c r="W149" s="67"/>
      <c r="X149" s="67"/>
      <c r="Y149" s="67"/>
      <c r="Z149" s="67"/>
    </row>
    <row r="150" spans="1:26" ht="13.5" customHeight="1">
      <c r="A150" s="130"/>
      <c r="B150" s="130"/>
      <c r="C150" s="130"/>
      <c r="D150" s="130"/>
      <c r="E150" s="130"/>
      <c r="F150" s="131"/>
      <c r="G150" s="132"/>
      <c r="H150" s="132"/>
      <c r="I150" s="132"/>
      <c r="J150" s="132"/>
      <c r="K150" s="65"/>
      <c r="L150" s="65"/>
      <c r="M150" s="67"/>
      <c r="N150" s="67"/>
      <c r="O150" s="67"/>
      <c r="P150" s="67"/>
      <c r="Q150" s="67"/>
      <c r="R150" s="67"/>
      <c r="S150" s="67"/>
      <c r="T150" s="67"/>
      <c r="U150" s="67"/>
      <c r="V150" s="67"/>
      <c r="W150" s="67"/>
      <c r="X150" s="67"/>
      <c r="Y150" s="67"/>
      <c r="Z150" s="67"/>
    </row>
    <row r="151" spans="1:26" ht="13.5" customHeight="1">
      <c r="A151" s="130"/>
      <c r="B151" s="130"/>
      <c r="C151" s="130"/>
      <c r="D151" s="130"/>
      <c r="E151" s="130"/>
      <c r="F151" s="131"/>
      <c r="G151" s="132"/>
      <c r="H151" s="132"/>
      <c r="I151" s="132"/>
      <c r="J151" s="132"/>
      <c r="K151" s="65"/>
      <c r="L151" s="65"/>
      <c r="M151" s="67"/>
      <c r="N151" s="67"/>
      <c r="O151" s="67"/>
      <c r="P151" s="67"/>
      <c r="Q151" s="67"/>
      <c r="R151" s="67"/>
      <c r="S151" s="67"/>
      <c r="T151" s="67"/>
      <c r="U151" s="67"/>
      <c r="V151" s="67"/>
      <c r="W151" s="67"/>
      <c r="X151" s="67"/>
      <c r="Y151" s="67"/>
      <c r="Z151" s="67"/>
    </row>
    <row r="152" spans="1:26" ht="13.5" customHeight="1">
      <c r="A152" s="130"/>
      <c r="B152" s="130"/>
      <c r="C152" s="130"/>
      <c r="D152" s="130"/>
      <c r="E152" s="130"/>
      <c r="F152" s="131"/>
      <c r="G152" s="132"/>
      <c r="H152" s="132"/>
      <c r="I152" s="132"/>
      <c r="J152" s="132"/>
      <c r="K152" s="65"/>
      <c r="L152" s="65"/>
      <c r="M152" s="67"/>
      <c r="N152" s="67"/>
      <c r="O152" s="67"/>
      <c r="P152" s="67"/>
      <c r="Q152" s="67"/>
      <c r="R152" s="67"/>
      <c r="S152" s="67"/>
      <c r="T152" s="67"/>
      <c r="U152" s="67"/>
      <c r="V152" s="67"/>
      <c r="W152" s="67"/>
      <c r="X152" s="67"/>
      <c r="Y152" s="67"/>
      <c r="Z152" s="67"/>
    </row>
    <row r="153" spans="1:26" ht="13.5" customHeight="1">
      <c r="A153" s="130"/>
      <c r="B153" s="130"/>
      <c r="C153" s="130"/>
      <c r="D153" s="130"/>
      <c r="E153" s="130"/>
      <c r="F153" s="131"/>
      <c r="G153" s="132"/>
      <c r="H153" s="132"/>
      <c r="I153" s="132"/>
      <c r="J153" s="132"/>
      <c r="K153" s="65"/>
      <c r="L153" s="65"/>
      <c r="M153" s="67"/>
      <c r="N153" s="67"/>
      <c r="O153" s="67"/>
      <c r="P153" s="67"/>
      <c r="Q153" s="67"/>
      <c r="R153" s="67"/>
      <c r="S153" s="67"/>
      <c r="T153" s="67"/>
      <c r="U153" s="67"/>
      <c r="V153" s="67"/>
      <c r="W153" s="67"/>
      <c r="X153" s="67"/>
      <c r="Y153" s="67"/>
      <c r="Z153" s="67"/>
    </row>
    <row r="154" spans="1:26" ht="13.5" customHeight="1">
      <c r="A154" s="130"/>
      <c r="B154" s="130"/>
      <c r="C154" s="130"/>
      <c r="D154" s="130"/>
      <c r="E154" s="130"/>
      <c r="F154" s="131"/>
      <c r="G154" s="132"/>
      <c r="H154" s="132"/>
      <c r="I154" s="132"/>
      <c r="J154" s="132"/>
      <c r="K154" s="65"/>
      <c r="L154" s="65"/>
      <c r="M154" s="67"/>
      <c r="N154" s="67"/>
      <c r="O154" s="67"/>
      <c r="P154" s="67"/>
      <c r="Q154" s="67"/>
      <c r="R154" s="67"/>
      <c r="S154" s="67"/>
      <c r="T154" s="67"/>
      <c r="U154" s="67"/>
      <c r="V154" s="67"/>
      <c r="W154" s="67"/>
      <c r="X154" s="67"/>
      <c r="Y154" s="67"/>
      <c r="Z154" s="67"/>
    </row>
    <row r="155" spans="1:26" ht="13.5" customHeight="1">
      <c r="A155" s="130"/>
      <c r="B155" s="130"/>
      <c r="C155" s="130"/>
      <c r="D155" s="130"/>
      <c r="E155" s="130"/>
      <c r="F155" s="131"/>
      <c r="G155" s="132"/>
      <c r="H155" s="132"/>
      <c r="I155" s="132"/>
      <c r="J155" s="132"/>
      <c r="K155" s="65"/>
      <c r="L155" s="65"/>
      <c r="M155" s="67"/>
      <c r="N155" s="67"/>
      <c r="O155" s="67"/>
      <c r="P155" s="67"/>
      <c r="Q155" s="67"/>
      <c r="R155" s="67"/>
      <c r="S155" s="67"/>
      <c r="T155" s="67"/>
      <c r="U155" s="67"/>
      <c r="V155" s="67"/>
      <c r="W155" s="67"/>
      <c r="X155" s="67"/>
      <c r="Y155" s="67"/>
      <c r="Z155" s="67"/>
    </row>
    <row r="156" spans="1:26" ht="13.5" customHeight="1">
      <c r="A156" s="130"/>
      <c r="B156" s="130"/>
      <c r="C156" s="130"/>
      <c r="D156" s="130"/>
      <c r="E156" s="130"/>
      <c r="F156" s="131"/>
      <c r="G156" s="132"/>
      <c r="H156" s="132"/>
      <c r="I156" s="132"/>
      <c r="J156" s="132"/>
      <c r="K156" s="65"/>
      <c r="L156" s="65"/>
      <c r="M156" s="67"/>
      <c r="N156" s="67"/>
      <c r="O156" s="67"/>
      <c r="P156" s="67"/>
      <c r="Q156" s="67"/>
      <c r="R156" s="67"/>
      <c r="S156" s="67"/>
      <c r="T156" s="67"/>
      <c r="U156" s="67"/>
      <c r="V156" s="67"/>
      <c r="W156" s="67"/>
      <c r="X156" s="67"/>
      <c r="Y156" s="67"/>
      <c r="Z156" s="67"/>
    </row>
    <row r="157" spans="1:26" ht="13.5" customHeight="1">
      <c r="A157" s="130"/>
      <c r="B157" s="130"/>
      <c r="C157" s="130"/>
      <c r="D157" s="130"/>
      <c r="E157" s="130"/>
      <c r="F157" s="131"/>
      <c r="G157" s="132"/>
      <c r="H157" s="132"/>
      <c r="I157" s="132"/>
      <c r="J157" s="132"/>
      <c r="K157" s="65"/>
      <c r="L157" s="65"/>
      <c r="M157" s="67"/>
      <c r="N157" s="67"/>
      <c r="O157" s="67"/>
      <c r="P157" s="67"/>
      <c r="Q157" s="67"/>
      <c r="R157" s="67"/>
      <c r="S157" s="67"/>
      <c r="T157" s="67"/>
      <c r="U157" s="67"/>
      <c r="V157" s="67"/>
      <c r="W157" s="67"/>
      <c r="X157" s="67"/>
      <c r="Y157" s="67"/>
      <c r="Z157" s="67"/>
    </row>
    <row r="158" spans="1:26" ht="13.5" customHeight="1">
      <c r="A158" s="130"/>
      <c r="B158" s="130"/>
      <c r="C158" s="130"/>
      <c r="D158" s="130"/>
      <c r="E158" s="130"/>
      <c r="F158" s="131"/>
      <c r="G158" s="132"/>
      <c r="H158" s="132"/>
      <c r="I158" s="132"/>
      <c r="J158" s="132"/>
      <c r="K158" s="65"/>
      <c r="L158" s="65"/>
      <c r="M158" s="67"/>
      <c r="N158" s="67"/>
      <c r="O158" s="67"/>
      <c r="P158" s="67"/>
      <c r="Q158" s="67"/>
      <c r="R158" s="67"/>
      <c r="S158" s="67"/>
      <c r="T158" s="67"/>
      <c r="U158" s="67"/>
      <c r="V158" s="67"/>
      <c r="W158" s="67"/>
      <c r="X158" s="67"/>
      <c r="Y158" s="67"/>
      <c r="Z158" s="67"/>
    </row>
    <row r="159" spans="1:26" ht="13.5" customHeight="1">
      <c r="A159" s="130"/>
      <c r="B159" s="130"/>
      <c r="C159" s="130"/>
      <c r="D159" s="130"/>
      <c r="E159" s="130"/>
      <c r="F159" s="131"/>
      <c r="G159" s="132"/>
      <c r="H159" s="132"/>
      <c r="I159" s="132"/>
      <c r="J159" s="132"/>
      <c r="K159" s="65"/>
      <c r="L159" s="65"/>
      <c r="M159" s="67"/>
      <c r="N159" s="67"/>
      <c r="O159" s="67"/>
      <c r="P159" s="67"/>
      <c r="Q159" s="67"/>
      <c r="R159" s="67"/>
      <c r="S159" s="67"/>
      <c r="T159" s="67"/>
      <c r="U159" s="67"/>
      <c r="V159" s="67"/>
      <c r="W159" s="67"/>
      <c r="X159" s="67"/>
      <c r="Y159" s="67"/>
      <c r="Z159" s="67"/>
    </row>
    <row r="160" spans="1:26" ht="13.5" customHeight="1">
      <c r="A160" s="130"/>
      <c r="B160" s="130"/>
      <c r="C160" s="130"/>
      <c r="D160" s="130"/>
      <c r="E160" s="130"/>
      <c r="F160" s="131"/>
      <c r="G160" s="132"/>
      <c r="H160" s="132"/>
      <c r="I160" s="132"/>
      <c r="J160" s="132"/>
      <c r="K160" s="65"/>
      <c r="L160" s="65"/>
      <c r="M160" s="67"/>
      <c r="N160" s="67"/>
      <c r="O160" s="67"/>
      <c r="P160" s="67"/>
      <c r="Q160" s="67"/>
      <c r="R160" s="67"/>
      <c r="S160" s="67"/>
      <c r="T160" s="67"/>
      <c r="U160" s="67"/>
      <c r="V160" s="67"/>
      <c r="W160" s="67"/>
      <c r="X160" s="67"/>
      <c r="Y160" s="67"/>
      <c r="Z160" s="67"/>
    </row>
    <row r="161" spans="1:26" ht="13.5" customHeight="1">
      <c r="A161" s="130"/>
      <c r="B161" s="130"/>
      <c r="C161" s="130"/>
      <c r="D161" s="130"/>
      <c r="E161" s="130"/>
      <c r="F161" s="131"/>
      <c r="G161" s="132"/>
      <c r="H161" s="132"/>
      <c r="I161" s="132"/>
      <c r="J161" s="132"/>
      <c r="K161" s="65"/>
      <c r="L161" s="65"/>
      <c r="M161" s="67"/>
      <c r="N161" s="67"/>
      <c r="O161" s="67"/>
      <c r="P161" s="67"/>
      <c r="Q161" s="67"/>
      <c r="R161" s="67"/>
      <c r="S161" s="67"/>
      <c r="T161" s="67"/>
      <c r="U161" s="67"/>
      <c r="V161" s="67"/>
      <c r="W161" s="67"/>
      <c r="X161" s="67"/>
      <c r="Y161" s="67"/>
      <c r="Z161" s="67"/>
    </row>
    <row r="162" spans="1:26" ht="13.5" customHeight="1">
      <c r="A162" s="130"/>
      <c r="B162" s="130"/>
      <c r="C162" s="130"/>
      <c r="D162" s="130"/>
      <c r="E162" s="130"/>
      <c r="F162" s="131"/>
      <c r="G162" s="132"/>
      <c r="H162" s="132"/>
      <c r="I162" s="132"/>
      <c r="J162" s="132"/>
      <c r="K162" s="65"/>
      <c r="L162" s="65"/>
      <c r="M162" s="67"/>
      <c r="N162" s="67"/>
      <c r="O162" s="67"/>
      <c r="P162" s="67"/>
      <c r="Q162" s="67"/>
      <c r="R162" s="67"/>
      <c r="S162" s="67"/>
      <c r="T162" s="67"/>
      <c r="U162" s="67"/>
      <c r="V162" s="67"/>
      <c r="W162" s="67"/>
      <c r="X162" s="67"/>
      <c r="Y162" s="67"/>
      <c r="Z162" s="67"/>
    </row>
    <row r="163" spans="1:26" ht="13.5" customHeight="1">
      <c r="A163" s="130"/>
      <c r="B163" s="130"/>
      <c r="C163" s="130"/>
      <c r="D163" s="130"/>
      <c r="E163" s="130"/>
      <c r="F163" s="131"/>
      <c r="G163" s="132"/>
      <c r="H163" s="132"/>
      <c r="I163" s="132"/>
      <c r="J163" s="132"/>
      <c r="K163" s="65"/>
      <c r="L163" s="65"/>
      <c r="M163" s="67"/>
      <c r="N163" s="67"/>
      <c r="O163" s="67"/>
      <c r="P163" s="67"/>
      <c r="Q163" s="67"/>
      <c r="R163" s="67"/>
      <c r="S163" s="67"/>
      <c r="T163" s="67"/>
      <c r="U163" s="67"/>
      <c r="V163" s="67"/>
      <c r="W163" s="67"/>
      <c r="X163" s="67"/>
      <c r="Y163" s="67"/>
      <c r="Z163" s="67"/>
    </row>
    <row r="164" spans="1:26" ht="13.5" customHeight="1">
      <c r="A164" s="130"/>
      <c r="B164" s="130"/>
      <c r="C164" s="130"/>
      <c r="D164" s="130"/>
      <c r="E164" s="130"/>
      <c r="F164" s="131"/>
      <c r="G164" s="132"/>
      <c r="H164" s="132"/>
      <c r="I164" s="132"/>
      <c r="J164" s="132"/>
      <c r="K164" s="65"/>
      <c r="L164" s="65"/>
      <c r="M164" s="67"/>
      <c r="N164" s="67"/>
      <c r="O164" s="67"/>
      <c r="P164" s="67"/>
      <c r="Q164" s="67"/>
      <c r="R164" s="67"/>
      <c r="S164" s="67"/>
      <c r="T164" s="67"/>
      <c r="U164" s="67"/>
      <c r="V164" s="67"/>
      <c r="W164" s="67"/>
      <c r="X164" s="67"/>
      <c r="Y164" s="67"/>
      <c r="Z164" s="67"/>
    </row>
    <row r="165" spans="1:26" ht="13.5" customHeight="1">
      <c r="A165" s="130"/>
      <c r="B165" s="130"/>
      <c r="C165" s="130"/>
      <c r="D165" s="130"/>
      <c r="E165" s="130"/>
      <c r="F165" s="131"/>
      <c r="G165" s="132"/>
      <c r="H165" s="132"/>
      <c r="I165" s="132"/>
      <c r="J165" s="132"/>
      <c r="K165" s="65"/>
      <c r="L165" s="65"/>
      <c r="M165" s="67"/>
      <c r="N165" s="67"/>
      <c r="O165" s="67"/>
      <c r="P165" s="67"/>
      <c r="Q165" s="67"/>
      <c r="R165" s="67"/>
      <c r="S165" s="67"/>
      <c r="T165" s="67"/>
      <c r="U165" s="67"/>
      <c r="V165" s="67"/>
      <c r="W165" s="67"/>
      <c r="X165" s="67"/>
      <c r="Y165" s="67"/>
      <c r="Z165" s="67"/>
    </row>
    <row r="166" spans="1:26" ht="13.5" customHeight="1">
      <c r="A166" s="130"/>
      <c r="B166" s="130"/>
      <c r="C166" s="130"/>
      <c r="D166" s="130"/>
      <c r="E166" s="130"/>
      <c r="F166" s="131"/>
      <c r="G166" s="132"/>
      <c r="H166" s="132"/>
      <c r="I166" s="132"/>
      <c r="J166" s="132"/>
      <c r="K166" s="65"/>
      <c r="L166" s="65"/>
      <c r="M166" s="67"/>
      <c r="N166" s="67"/>
      <c r="O166" s="67"/>
      <c r="P166" s="67"/>
      <c r="Q166" s="67"/>
      <c r="R166" s="67"/>
      <c r="S166" s="67"/>
      <c r="T166" s="67"/>
      <c r="U166" s="67"/>
      <c r="V166" s="67"/>
      <c r="W166" s="67"/>
      <c r="X166" s="67"/>
      <c r="Y166" s="67"/>
      <c r="Z166" s="67"/>
    </row>
    <row r="167" spans="1:26" ht="13.5" customHeight="1">
      <c r="A167" s="130"/>
      <c r="B167" s="130"/>
      <c r="C167" s="130"/>
      <c r="D167" s="130"/>
      <c r="E167" s="130"/>
      <c r="F167" s="131"/>
      <c r="G167" s="132"/>
      <c r="H167" s="132"/>
      <c r="I167" s="132"/>
      <c r="J167" s="132"/>
      <c r="K167" s="65"/>
      <c r="L167" s="65"/>
      <c r="M167" s="67"/>
      <c r="N167" s="67"/>
      <c r="O167" s="67"/>
      <c r="P167" s="67"/>
      <c r="Q167" s="67"/>
      <c r="R167" s="67"/>
      <c r="S167" s="67"/>
      <c r="T167" s="67"/>
      <c r="U167" s="67"/>
      <c r="V167" s="67"/>
      <c r="W167" s="67"/>
      <c r="X167" s="67"/>
      <c r="Y167" s="67"/>
      <c r="Z167" s="67"/>
    </row>
    <row r="168" spans="1:26" ht="13.5" customHeight="1">
      <c r="A168" s="130"/>
      <c r="B168" s="130"/>
      <c r="C168" s="130"/>
      <c r="D168" s="130"/>
      <c r="E168" s="130"/>
      <c r="F168" s="131"/>
      <c r="G168" s="132"/>
      <c r="H168" s="132"/>
      <c r="I168" s="132"/>
      <c r="J168" s="132"/>
      <c r="K168" s="65"/>
      <c r="L168" s="65"/>
      <c r="M168" s="67"/>
      <c r="N168" s="67"/>
      <c r="O168" s="67"/>
      <c r="P168" s="67"/>
      <c r="Q168" s="67"/>
      <c r="R168" s="67"/>
      <c r="S168" s="67"/>
      <c r="T168" s="67"/>
      <c r="U168" s="67"/>
      <c r="V168" s="67"/>
      <c r="W168" s="67"/>
      <c r="X168" s="67"/>
      <c r="Y168" s="67"/>
      <c r="Z168" s="67"/>
    </row>
    <row r="169" spans="1:26" ht="13.5" customHeight="1">
      <c r="A169" s="130"/>
      <c r="B169" s="130"/>
      <c r="C169" s="130"/>
      <c r="D169" s="130"/>
      <c r="E169" s="130"/>
      <c r="F169" s="131"/>
      <c r="G169" s="132"/>
      <c r="H169" s="132"/>
      <c r="I169" s="132"/>
      <c r="J169" s="132"/>
      <c r="K169" s="65"/>
      <c r="L169" s="65"/>
      <c r="M169" s="67"/>
      <c r="N169" s="67"/>
      <c r="O169" s="67"/>
      <c r="P169" s="67"/>
      <c r="Q169" s="67"/>
      <c r="R169" s="67"/>
      <c r="S169" s="67"/>
      <c r="T169" s="67"/>
      <c r="U169" s="67"/>
      <c r="V169" s="67"/>
      <c r="W169" s="67"/>
      <c r="X169" s="67"/>
      <c r="Y169" s="67"/>
      <c r="Z169" s="67"/>
    </row>
    <row r="170" spans="1:26" ht="13.5" customHeight="1">
      <c r="A170" s="130"/>
      <c r="B170" s="130"/>
      <c r="C170" s="130"/>
      <c r="D170" s="130"/>
      <c r="E170" s="130"/>
      <c r="F170" s="131"/>
      <c r="G170" s="132"/>
      <c r="H170" s="132"/>
      <c r="I170" s="132"/>
      <c r="J170" s="132"/>
      <c r="K170" s="65"/>
      <c r="L170" s="65"/>
      <c r="M170" s="67"/>
      <c r="N170" s="67"/>
      <c r="O170" s="67"/>
      <c r="P170" s="67"/>
      <c r="Q170" s="67"/>
      <c r="R170" s="67"/>
      <c r="S170" s="67"/>
      <c r="T170" s="67"/>
      <c r="U170" s="67"/>
      <c r="V170" s="67"/>
      <c r="W170" s="67"/>
      <c r="X170" s="67"/>
      <c r="Y170" s="67"/>
      <c r="Z170" s="67"/>
    </row>
    <row r="171" spans="1:26" ht="13.5" customHeight="1">
      <c r="A171" s="130"/>
      <c r="B171" s="130"/>
      <c r="C171" s="130"/>
      <c r="D171" s="130"/>
      <c r="E171" s="130"/>
      <c r="F171" s="131"/>
      <c r="G171" s="132"/>
      <c r="H171" s="132"/>
      <c r="I171" s="132"/>
      <c r="J171" s="132"/>
      <c r="K171" s="65"/>
      <c r="L171" s="65"/>
      <c r="M171" s="67"/>
      <c r="N171" s="67"/>
      <c r="O171" s="67"/>
      <c r="P171" s="67"/>
      <c r="Q171" s="67"/>
      <c r="R171" s="67"/>
      <c r="S171" s="67"/>
      <c r="T171" s="67"/>
      <c r="U171" s="67"/>
      <c r="V171" s="67"/>
      <c r="W171" s="67"/>
      <c r="X171" s="67"/>
      <c r="Y171" s="67"/>
      <c r="Z171" s="67"/>
    </row>
    <row r="172" spans="1:26" ht="13.5" customHeight="1">
      <c r="A172" s="130"/>
      <c r="B172" s="130"/>
      <c r="C172" s="130"/>
      <c r="D172" s="130"/>
      <c r="E172" s="130"/>
      <c r="F172" s="131"/>
      <c r="G172" s="132"/>
      <c r="H172" s="132"/>
      <c r="I172" s="132"/>
      <c r="J172" s="132"/>
      <c r="K172" s="65"/>
      <c r="L172" s="65"/>
      <c r="M172" s="67"/>
      <c r="N172" s="67"/>
      <c r="O172" s="67"/>
      <c r="P172" s="67"/>
      <c r="Q172" s="67"/>
      <c r="R172" s="67"/>
      <c r="S172" s="67"/>
      <c r="T172" s="67"/>
      <c r="U172" s="67"/>
      <c r="V172" s="67"/>
      <c r="W172" s="67"/>
      <c r="X172" s="67"/>
      <c r="Y172" s="67"/>
      <c r="Z172" s="67"/>
    </row>
    <row r="173" spans="1:26" ht="13.5" customHeight="1">
      <c r="A173" s="130"/>
      <c r="B173" s="130"/>
      <c r="C173" s="130"/>
      <c r="D173" s="130"/>
      <c r="E173" s="130"/>
      <c r="F173" s="131"/>
      <c r="G173" s="132"/>
      <c r="H173" s="132"/>
      <c r="I173" s="132"/>
      <c r="J173" s="132"/>
      <c r="K173" s="65"/>
      <c r="L173" s="65"/>
      <c r="M173" s="67"/>
      <c r="N173" s="67"/>
      <c r="O173" s="67"/>
      <c r="P173" s="67"/>
      <c r="Q173" s="67"/>
      <c r="R173" s="67"/>
      <c r="S173" s="67"/>
      <c r="T173" s="67"/>
      <c r="U173" s="67"/>
      <c r="V173" s="67"/>
      <c r="W173" s="67"/>
      <c r="X173" s="67"/>
      <c r="Y173" s="67"/>
      <c r="Z173" s="67"/>
    </row>
    <row r="174" spans="1:26" ht="13.5" customHeight="1">
      <c r="A174" s="130"/>
      <c r="B174" s="130"/>
      <c r="C174" s="130"/>
      <c r="D174" s="130"/>
      <c r="E174" s="130"/>
      <c r="F174" s="131"/>
      <c r="G174" s="132"/>
      <c r="H174" s="132"/>
      <c r="I174" s="132"/>
      <c r="J174" s="132"/>
      <c r="K174" s="65"/>
      <c r="L174" s="65"/>
      <c r="M174" s="67"/>
      <c r="N174" s="67"/>
      <c r="O174" s="67"/>
      <c r="P174" s="67"/>
      <c r="Q174" s="67"/>
      <c r="R174" s="67"/>
      <c r="S174" s="67"/>
      <c r="T174" s="67"/>
      <c r="U174" s="67"/>
      <c r="V174" s="67"/>
      <c r="W174" s="67"/>
      <c r="X174" s="67"/>
      <c r="Y174" s="67"/>
      <c r="Z174" s="67"/>
    </row>
    <row r="175" spans="1:26" ht="13.5" customHeight="1">
      <c r="A175" s="130"/>
      <c r="B175" s="130"/>
      <c r="C175" s="130"/>
      <c r="D175" s="130"/>
      <c r="E175" s="130"/>
      <c r="F175" s="131"/>
      <c r="G175" s="132"/>
      <c r="H175" s="132"/>
      <c r="I175" s="132"/>
      <c r="J175" s="132"/>
      <c r="K175" s="65"/>
      <c r="L175" s="65"/>
      <c r="M175" s="67"/>
      <c r="N175" s="67"/>
      <c r="O175" s="67"/>
      <c r="P175" s="67"/>
      <c r="Q175" s="67"/>
      <c r="R175" s="67"/>
      <c r="S175" s="67"/>
      <c r="T175" s="67"/>
      <c r="U175" s="67"/>
      <c r="V175" s="67"/>
      <c r="W175" s="67"/>
      <c r="X175" s="67"/>
      <c r="Y175" s="67"/>
      <c r="Z175" s="67"/>
    </row>
    <row r="176" spans="1:26" ht="13.5" customHeight="1">
      <c r="A176" s="130"/>
      <c r="B176" s="130"/>
      <c r="C176" s="130"/>
      <c r="D176" s="130"/>
      <c r="E176" s="130"/>
      <c r="F176" s="131"/>
      <c r="G176" s="132"/>
      <c r="H176" s="132"/>
      <c r="I176" s="132"/>
      <c r="J176" s="132"/>
      <c r="K176" s="65"/>
      <c r="L176" s="65"/>
      <c r="M176" s="67"/>
      <c r="N176" s="67"/>
      <c r="O176" s="67"/>
      <c r="P176" s="67"/>
      <c r="Q176" s="67"/>
      <c r="R176" s="67"/>
      <c r="S176" s="67"/>
      <c r="T176" s="67"/>
      <c r="U176" s="67"/>
      <c r="V176" s="67"/>
      <c r="W176" s="67"/>
      <c r="X176" s="67"/>
      <c r="Y176" s="67"/>
      <c r="Z176" s="67"/>
    </row>
    <row r="177" spans="1:26" ht="13.5" customHeight="1">
      <c r="A177" s="130"/>
      <c r="B177" s="130"/>
      <c r="C177" s="130"/>
      <c r="D177" s="130"/>
      <c r="E177" s="130"/>
      <c r="F177" s="131"/>
      <c r="G177" s="132"/>
      <c r="H177" s="132"/>
      <c r="I177" s="132"/>
      <c r="J177" s="132"/>
      <c r="K177" s="65"/>
      <c r="L177" s="65"/>
      <c r="M177" s="67"/>
      <c r="N177" s="67"/>
      <c r="O177" s="67"/>
      <c r="P177" s="67"/>
      <c r="Q177" s="67"/>
      <c r="R177" s="67"/>
      <c r="S177" s="67"/>
      <c r="T177" s="67"/>
      <c r="U177" s="67"/>
      <c r="V177" s="67"/>
      <c r="W177" s="67"/>
      <c r="X177" s="67"/>
      <c r="Y177" s="67"/>
      <c r="Z177" s="67"/>
    </row>
    <row r="178" spans="1:26" ht="13.5" customHeight="1">
      <c r="A178" s="130"/>
      <c r="B178" s="130"/>
      <c r="C178" s="130"/>
      <c r="D178" s="130"/>
      <c r="E178" s="130"/>
      <c r="F178" s="131"/>
      <c r="G178" s="132"/>
      <c r="H178" s="132"/>
      <c r="I178" s="132"/>
      <c r="J178" s="132"/>
      <c r="K178" s="65"/>
      <c r="L178" s="65"/>
      <c r="M178" s="67"/>
      <c r="N178" s="67"/>
      <c r="O178" s="67"/>
      <c r="P178" s="67"/>
      <c r="Q178" s="67"/>
      <c r="R178" s="67"/>
      <c r="S178" s="67"/>
      <c r="T178" s="67"/>
      <c r="U178" s="67"/>
      <c r="V178" s="67"/>
      <c r="W178" s="67"/>
      <c r="X178" s="67"/>
      <c r="Y178" s="67"/>
      <c r="Z178" s="67"/>
    </row>
    <row r="179" spans="1:26" ht="13.5" customHeight="1">
      <c r="A179" s="130"/>
      <c r="B179" s="130"/>
      <c r="C179" s="130"/>
      <c r="D179" s="130"/>
      <c r="E179" s="130"/>
      <c r="F179" s="131"/>
      <c r="G179" s="132"/>
      <c r="H179" s="132"/>
      <c r="I179" s="132"/>
      <c r="J179" s="132"/>
      <c r="K179" s="65"/>
      <c r="L179" s="65"/>
      <c r="M179" s="67"/>
      <c r="N179" s="67"/>
      <c r="O179" s="67"/>
      <c r="P179" s="67"/>
      <c r="Q179" s="67"/>
      <c r="R179" s="67"/>
      <c r="S179" s="67"/>
      <c r="T179" s="67"/>
      <c r="U179" s="67"/>
      <c r="V179" s="67"/>
      <c r="W179" s="67"/>
      <c r="X179" s="67"/>
      <c r="Y179" s="67"/>
      <c r="Z179" s="67"/>
    </row>
    <row r="180" spans="1:26" ht="13.5" customHeight="1">
      <c r="A180" s="130"/>
      <c r="B180" s="130"/>
      <c r="C180" s="130"/>
      <c r="D180" s="130"/>
      <c r="E180" s="130"/>
      <c r="F180" s="131"/>
      <c r="G180" s="132"/>
      <c r="H180" s="132"/>
      <c r="I180" s="132"/>
      <c r="J180" s="132"/>
      <c r="K180" s="65"/>
      <c r="L180" s="65"/>
      <c r="M180" s="67"/>
      <c r="N180" s="67"/>
      <c r="O180" s="67"/>
      <c r="P180" s="67"/>
      <c r="Q180" s="67"/>
      <c r="R180" s="67"/>
      <c r="S180" s="67"/>
      <c r="T180" s="67"/>
      <c r="U180" s="67"/>
      <c r="V180" s="67"/>
      <c r="W180" s="67"/>
      <c r="X180" s="67"/>
      <c r="Y180" s="67"/>
      <c r="Z180" s="67"/>
    </row>
    <row r="181" spans="1:26" ht="13.5" customHeight="1">
      <c r="A181" s="130"/>
      <c r="B181" s="130"/>
      <c r="C181" s="130"/>
      <c r="D181" s="130"/>
      <c r="E181" s="130"/>
      <c r="F181" s="131"/>
      <c r="G181" s="132"/>
      <c r="H181" s="132"/>
      <c r="I181" s="132"/>
      <c r="J181" s="132"/>
      <c r="K181" s="65"/>
      <c r="L181" s="65"/>
      <c r="M181" s="67"/>
      <c r="N181" s="67"/>
      <c r="O181" s="67"/>
      <c r="P181" s="67"/>
      <c r="Q181" s="67"/>
      <c r="R181" s="67"/>
      <c r="S181" s="67"/>
      <c r="T181" s="67"/>
      <c r="U181" s="67"/>
      <c r="V181" s="67"/>
      <c r="W181" s="67"/>
      <c r="X181" s="67"/>
      <c r="Y181" s="67"/>
      <c r="Z181" s="67"/>
    </row>
    <row r="182" spans="1:26" ht="13.5" customHeight="1">
      <c r="A182" s="130"/>
      <c r="B182" s="130"/>
      <c r="C182" s="130"/>
      <c r="D182" s="130"/>
      <c r="E182" s="130"/>
      <c r="F182" s="131"/>
      <c r="G182" s="132"/>
      <c r="H182" s="132"/>
      <c r="I182" s="132"/>
      <c r="J182" s="132"/>
      <c r="K182" s="65"/>
      <c r="L182" s="65"/>
      <c r="M182" s="67"/>
      <c r="N182" s="67"/>
      <c r="O182" s="67"/>
      <c r="P182" s="67"/>
      <c r="Q182" s="67"/>
      <c r="R182" s="67"/>
      <c r="S182" s="67"/>
      <c r="T182" s="67"/>
      <c r="U182" s="67"/>
      <c r="V182" s="67"/>
      <c r="W182" s="67"/>
      <c r="X182" s="67"/>
      <c r="Y182" s="67"/>
      <c r="Z182" s="67"/>
    </row>
    <row r="183" spans="1:26" ht="13.5" customHeight="1">
      <c r="A183" s="130"/>
      <c r="B183" s="130"/>
      <c r="C183" s="130"/>
      <c r="D183" s="130"/>
      <c r="E183" s="130"/>
      <c r="F183" s="131"/>
      <c r="G183" s="132"/>
      <c r="H183" s="132"/>
      <c r="I183" s="132"/>
      <c r="J183" s="132"/>
      <c r="K183" s="65"/>
      <c r="L183" s="65"/>
      <c r="M183" s="67"/>
      <c r="N183" s="67"/>
      <c r="O183" s="67"/>
      <c r="P183" s="67"/>
      <c r="Q183" s="67"/>
      <c r="R183" s="67"/>
      <c r="S183" s="67"/>
      <c r="T183" s="67"/>
      <c r="U183" s="67"/>
      <c r="V183" s="67"/>
      <c r="W183" s="67"/>
      <c r="X183" s="67"/>
      <c r="Y183" s="67"/>
      <c r="Z183" s="67"/>
    </row>
    <row r="184" spans="1:26" ht="13.5" customHeight="1">
      <c r="A184" s="130"/>
      <c r="B184" s="130"/>
      <c r="C184" s="130"/>
      <c r="D184" s="130"/>
      <c r="E184" s="130"/>
      <c r="F184" s="131"/>
      <c r="G184" s="132"/>
      <c r="H184" s="132"/>
      <c r="I184" s="132"/>
      <c r="J184" s="132"/>
      <c r="K184" s="65"/>
      <c r="L184" s="65"/>
      <c r="M184" s="67"/>
      <c r="N184" s="67"/>
      <c r="O184" s="67"/>
      <c r="P184" s="67"/>
      <c r="Q184" s="67"/>
      <c r="R184" s="67"/>
      <c r="S184" s="67"/>
      <c r="T184" s="67"/>
      <c r="U184" s="67"/>
      <c r="V184" s="67"/>
      <c r="W184" s="67"/>
      <c r="X184" s="67"/>
      <c r="Y184" s="67"/>
      <c r="Z184" s="67"/>
    </row>
    <row r="185" spans="1:26" ht="13.5" customHeight="1">
      <c r="A185" s="130"/>
      <c r="B185" s="130"/>
      <c r="C185" s="130"/>
      <c r="D185" s="130"/>
      <c r="E185" s="130"/>
      <c r="F185" s="131"/>
      <c r="G185" s="132"/>
      <c r="H185" s="132"/>
      <c r="I185" s="132"/>
      <c r="J185" s="132"/>
      <c r="K185" s="65"/>
      <c r="L185" s="65"/>
      <c r="M185" s="67"/>
      <c r="N185" s="67"/>
      <c r="O185" s="67"/>
      <c r="P185" s="67"/>
      <c r="Q185" s="67"/>
      <c r="R185" s="67"/>
      <c r="S185" s="67"/>
      <c r="T185" s="67"/>
      <c r="U185" s="67"/>
      <c r="V185" s="67"/>
      <c r="W185" s="67"/>
      <c r="X185" s="67"/>
      <c r="Y185" s="67"/>
      <c r="Z185" s="67"/>
    </row>
    <row r="186" spans="1:26" ht="13.5" customHeight="1">
      <c r="A186" s="130"/>
      <c r="B186" s="130"/>
      <c r="C186" s="130"/>
      <c r="D186" s="130"/>
      <c r="E186" s="130"/>
      <c r="F186" s="131"/>
      <c r="G186" s="132"/>
      <c r="H186" s="132"/>
      <c r="I186" s="132"/>
      <c r="J186" s="132"/>
      <c r="K186" s="65"/>
      <c r="L186" s="65"/>
      <c r="M186" s="67"/>
      <c r="N186" s="67"/>
      <c r="O186" s="67"/>
      <c r="P186" s="67"/>
      <c r="Q186" s="67"/>
      <c r="R186" s="67"/>
      <c r="S186" s="67"/>
      <c r="T186" s="67"/>
      <c r="U186" s="67"/>
      <c r="V186" s="67"/>
      <c r="W186" s="67"/>
      <c r="X186" s="67"/>
      <c r="Y186" s="67"/>
      <c r="Z186" s="67"/>
    </row>
    <row r="187" spans="1:26" ht="13.5" customHeight="1">
      <c r="A187" s="130"/>
      <c r="B187" s="130"/>
      <c r="C187" s="130"/>
      <c r="D187" s="130"/>
      <c r="E187" s="130"/>
      <c r="F187" s="131"/>
      <c r="G187" s="132"/>
      <c r="H187" s="132"/>
      <c r="I187" s="132"/>
      <c r="J187" s="132"/>
      <c r="K187" s="65"/>
      <c r="L187" s="65"/>
      <c r="M187" s="67"/>
      <c r="N187" s="67"/>
      <c r="O187" s="67"/>
      <c r="P187" s="67"/>
      <c r="Q187" s="67"/>
      <c r="R187" s="67"/>
      <c r="S187" s="67"/>
      <c r="T187" s="67"/>
      <c r="U187" s="67"/>
      <c r="V187" s="67"/>
      <c r="W187" s="67"/>
      <c r="X187" s="67"/>
      <c r="Y187" s="67"/>
      <c r="Z187" s="67"/>
    </row>
    <row r="188" spans="1:26" ht="13.5" customHeight="1">
      <c r="A188" s="130"/>
      <c r="B188" s="130"/>
      <c r="C188" s="130"/>
      <c r="D188" s="130"/>
      <c r="E188" s="130"/>
      <c r="F188" s="131"/>
      <c r="G188" s="132"/>
      <c r="H188" s="132"/>
      <c r="I188" s="132"/>
      <c r="J188" s="132"/>
      <c r="K188" s="65"/>
      <c r="L188" s="65"/>
      <c r="M188" s="67"/>
      <c r="N188" s="67"/>
      <c r="O188" s="67"/>
      <c r="P188" s="67"/>
      <c r="Q188" s="67"/>
      <c r="R188" s="67"/>
      <c r="S188" s="67"/>
      <c r="T188" s="67"/>
      <c r="U188" s="67"/>
      <c r="V188" s="67"/>
      <c r="W188" s="67"/>
      <c r="X188" s="67"/>
      <c r="Y188" s="67"/>
      <c r="Z188" s="67"/>
    </row>
    <row r="189" spans="1:26" ht="13.5" customHeight="1">
      <c r="A189" s="130"/>
      <c r="B189" s="130"/>
      <c r="C189" s="130"/>
      <c r="D189" s="130"/>
      <c r="E189" s="130"/>
      <c r="F189" s="131"/>
      <c r="G189" s="132"/>
      <c r="H189" s="132"/>
      <c r="I189" s="132"/>
      <c r="J189" s="132"/>
      <c r="K189" s="65"/>
      <c r="L189" s="65"/>
      <c r="M189" s="67"/>
      <c r="N189" s="67"/>
      <c r="O189" s="67"/>
      <c r="P189" s="67"/>
      <c r="Q189" s="67"/>
      <c r="R189" s="67"/>
      <c r="S189" s="67"/>
      <c r="T189" s="67"/>
      <c r="U189" s="67"/>
      <c r="V189" s="67"/>
      <c r="W189" s="67"/>
      <c r="X189" s="67"/>
      <c r="Y189" s="67"/>
      <c r="Z189" s="67"/>
    </row>
    <row r="190" spans="1:26" ht="13.5" customHeight="1">
      <c r="A190" s="130"/>
      <c r="B190" s="130"/>
      <c r="C190" s="130"/>
      <c r="D190" s="130"/>
      <c r="E190" s="130"/>
      <c r="F190" s="131"/>
      <c r="G190" s="132"/>
      <c r="H190" s="132"/>
      <c r="I190" s="132"/>
      <c r="J190" s="132"/>
      <c r="K190" s="65"/>
      <c r="L190" s="65"/>
      <c r="M190" s="67"/>
      <c r="N190" s="67"/>
      <c r="O190" s="67"/>
      <c r="P190" s="67"/>
      <c r="Q190" s="67"/>
      <c r="R190" s="67"/>
      <c r="S190" s="67"/>
      <c r="T190" s="67"/>
      <c r="U190" s="67"/>
      <c r="V190" s="67"/>
      <c r="W190" s="67"/>
      <c r="X190" s="67"/>
      <c r="Y190" s="67"/>
      <c r="Z190" s="67"/>
    </row>
    <row r="191" spans="1:26" ht="13.5" customHeight="1">
      <c r="A191" s="130"/>
      <c r="B191" s="130"/>
      <c r="C191" s="130"/>
      <c r="D191" s="130"/>
      <c r="E191" s="130"/>
      <c r="F191" s="131"/>
      <c r="G191" s="132"/>
      <c r="H191" s="132"/>
      <c r="I191" s="132"/>
      <c r="J191" s="132"/>
      <c r="K191" s="65"/>
      <c r="L191" s="65"/>
      <c r="M191" s="67"/>
      <c r="N191" s="67"/>
      <c r="O191" s="67"/>
      <c r="P191" s="67"/>
      <c r="Q191" s="67"/>
      <c r="R191" s="67"/>
      <c r="S191" s="67"/>
      <c r="T191" s="67"/>
      <c r="U191" s="67"/>
      <c r="V191" s="67"/>
      <c r="W191" s="67"/>
      <c r="X191" s="67"/>
      <c r="Y191" s="67"/>
      <c r="Z191" s="67"/>
    </row>
    <row r="192" spans="1:26" ht="13.5" customHeight="1">
      <c r="A192" s="130"/>
      <c r="B192" s="130"/>
      <c r="C192" s="130"/>
      <c r="D192" s="130"/>
      <c r="E192" s="130"/>
      <c r="F192" s="131"/>
      <c r="G192" s="132"/>
      <c r="H192" s="132"/>
      <c r="I192" s="132"/>
      <c r="J192" s="132"/>
      <c r="K192" s="65"/>
      <c r="L192" s="65"/>
      <c r="M192" s="67"/>
      <c r="N192" s="67"/>
      <c r="O192" s="67"/>
      <c r="P192" s="67"/>
      <c r="Q192" s="67"/>
      <c r="R192" s="67"/>
      <c r="S192" s="67"/>
      <c r="T192" s="67"/>
      <c r="U192" s="67"/>
      <c r="V192" s="67"/>
      <c r="W192" s="67"/>
      <c r="X192" s="67"/>
      <c r="Y192" s="67"/>
      <c r="Z192" s="67"/>
    </row>
    <row r="193" spans="1:26" ht="13.5" customHeight="1">
      <c r="A193" s="130"/>
      <c r="B193" s="130"/>
      <c r="C193" s="130"/>
      <c r="D193" s="130"/>
      <c r="E193" s="130"/>
      <c r="F193" s="131"/>
      <c r="G193" s="132"/>
      <c r="H193" s="132"/>
      <c r="I193" s="132"/>
      <c r="J193" s="132"/>
      <c r="K193" s="65"/>
      <c r="L193" s="65"/>
      <c r="M193" s="67"/>
      <c r="N193" s="67"/>
      <c r="O193" s="67"/>
      <c r="P193" s="67"/>
      <c r="Q193" s="67"/>
      <c r="R193" s="67"/>
      <c r="S193" s="67"/>
      <c r="T193" s="67"/>
      <c r="U193" s="67"/>
      <c r="V193" s="67"/>
      <c r="W193" s="67"/>
      <c r="X193" s="67"/>
      <c r="Y193" s="67"/>
      <c r="Z193" s="67"/>
    </row>
    <row r="194" spans="1:26" ht="13.5" customHeight="1">
      <c r="A194" s="130"/>
      <c r="B194" s="130"/>
      <c r="C194" s="130"/>
      <c r="D194" s="130"/>
      <c r="E194" s="130"/>
      <c r="F194" s="131"/>
      <c r="G194" s="132"/>
      <c r="H194" s="132"/>
      <c r="I194" s="132"/>
      <c r="J194" s="132"/>
      <c r="K194" s="65"/>
      <c r="L194" s="65"/>
      <c r="M194" s="67"/>
      <c r="N194" s="67"/>
      <c r="O194" s="67"/>
      <c r="P194" s="67"/>
      <c r="Q194" s="67"/>
      <c r="R194" s="67"/>
      <c r="S194" s="67"/>
      <c r="T194" s="67"/>
      <c r="U194" s="67"/>
      <c r="V194" s="67"/>
      <c r="W194" s="67"/>
      <c r="X194" s="67"/>
      <c r="Y194" s="67"/>
      <c r="Z194" s="67"/>
    </row>
    <row r="195" spans="1:26" ht="13.5" customHeight="1">
      <c r="A195" s="130"/>
      <c r="B195" s="130"/>
      <c r="C195" s="130"/>
      <c r="D195" s="130"/>
      <c r="E195" s="130"/>
      <c r="F195" s="131"/>
      <c r="G195" s="132"/>
      <c r="H195" s="132"/>
      <c r="I195" s="132"/>
      <c r="J195" s="132"/>
      <c r="K195" s="65"/>
      <c r="L195" s="65"/>
      <c r="M195" s="67"/>
      <c r="N195" s="67"/>
      <c r="O195" s="67"/>
      <c r="P195" s="67"/>
      <c r="Q195" s="67"/>
      <c r="R195" s="67"/>
      <c r="S195" s="67"/>
      <c r="T195" s="67"/>
      <c r="U195" s="67"/>
      <c r="V195" s="67"/>
      <c r="W195" s="67"/>
      <c r="X195" s="67"/>
      <c r="Y195" s="67"/>
      <c r="Z195" s="67"/>
    </row>
    <row r="196" spans="1:26" ht="13.5" customHeight="1">
      <c r="A196" s="130"/>
      <c r="B196" s="130"/>
      <c r="C196" s="130"/>
      <c r="D196" s="130"/>
      <c r="E196" s="130"/>
      <c r="F196" s="131"/>
      <c r="G196" s="132"/>
      <c r="H196" s="132"/>
      <c r="I196" s="132"/>
      <c r="J196" s="132"/>
      <c r="K196" s="65"/>
      <c r="L196" s="65"/>
      <c r="M196" s="67"/>
      <c r="N196" s="67"/>
      <c r="O196" s="67"/>
      <c r="P196" s="67"/>
      <c r="Q196" s="67"/>
      <c r="R196" s="67"/>
      <c r="S196" s="67"/>
      <c r="T196" s="67"/>
      <c r="U196" s="67"/>
      <c r="V196" s="67"/>
      <c r="W196" s="67"/>
      <c r="X196" s="67"/>
      <c r="Y196" s="67"/>
      <c r="Z196" s="67"/>
    </row>
    <row r="197" spans="1:26" ht="13.5" customHeight="1">
      <c r="A197" s="130"/>
      <c r="B197" s="130"/>
      <c r="C197" s="130"/>
      <c r="D197" s="130"/>
      <c r="E197" s="130"/>
      <c r="F197" s="131"/>
      <c r="G197" s="132"/>
      <c r="H197" s="132"/>
      <c r="I197" s="132"/>
      <c r="J197" s="132"/>
      <c r="K197" s="65"/>
      <c r="L197" s="65"/>
      <c r="M197" s="67"/>
      <c r="N197" s="67"/>
      <c r="O197" s="67"/>
      <c r="P197" s="67"/>
      <c r="Q197" s="67"/>
      <c r="R197" s="67"/>
      <c r="S197" s="67"/>
      <c r="T197" s="67"/>
      <c r="U197" s="67"/>
      <c r="V197" s="67"/>
      <c r="W197" s="67"/>
      <c r="X197" s="67"/>
      <c r="Y197" s="67"/>
      <c r="Z197" s="67"/>
    </row>
    <row r="198" spans="1:26" ht="13.5" customHeight="1">
      <c r="A198" s="130"/>
      <c r="B198" s="130"/>
      <c r="C198" s="130"/>
      <c r="D198" s="130"/>
      <c r="E198" s="130"/>
      <c r="F198" s="131"/>
      <c r="G198" s="132"/>
      <c r="H198" s="132"/>
      <c r="I198" s="132"/>
      <c r="J198" s="132"/>
      <c r="K198" s="65"/>
      <c r="L198" s="65"/>
      <c r="M198" s="67"/>
      <c r="N198" s="67"/>
      <c r="O198" s="67"/>
      <c r="P198" s="67"/>
      <c r="Q198" s="67"/>
      <c r="R198" s="67"/>
      <c r="S198" s="67"/>
      <c r="T198" s="67"/>
      <c r="U198" s="67"/>
      <c r="V198" s="67"/>
      <c r="W198" s="67"/>
      <c r="X198" s="67"/>
      <c r="Y198" s="67"/>
      <c r="Z198" s="67"/>
    </row>
    <row r="199" spans="1:26" ht="13.5" customHeight="1">
      <c r="A199" s="130"/>
      <c r="B199" s="130"/>
      <c r="C199" s="130"/>
      <c r="D199" s="130"/>
      <c r="E199" s="130"/>
      <c r="F199" s="131"/>
      <c r="G199" s="132"/>
      <c r="H199" s="132"/>
      <c r="I199" s="132"/>
      <c r="J199" s="132"/>
      <c r="K199" s="65"/>
      <c r="L199" s="65"/>
      <c r="M199" s="67"/>
      <c r="N199" s="67"/>
      <c r="O199" s="67"/>
      <c r="P199" s="67"/>
      <c r="Q199" s="67"/>
      <c r="R199" s="67"/>
      <c r="S199" s="67"/>
      <c r="T199" s="67"/>
      <c r="U199" s="67"/>
      <c r="V199" s="67"/>
      <c r="W199" s="67"/>
      <c r="X199" s="67"/>
      <c r="Y199" s="67"/>
      <c r="Z199" s="67"/>
    </row>
    <row r="200" spans="1:26" ht="13.5" customHeight="1">
      <c r="A200" s="130"/>
      <c r="B200" s="130"/>
      <c r="C200" s="130"/>
      <c r="D200" s="130"/>
      <c r="E200" s="130"/>
      <c r="F200" s="131"/>
      <c r="G200" s="132"/>
      <c r="H200" s="132"/>
      <c r="I200" s="132"/>
      <c r="J200" s="132"/>
      <c r="K200" s="65"/>
      <c r="L200" s="65"/>
      <c r="M200" s="67"/>
      <c r="N200" s="67"/>
      <c r="O200" s="67"/>
      <c r="P200" s="67"/>
      <c r="Q200" s="67"/>
      <c r="R200" s="67"/>
      <c r="S200" s="67"/>
      <c r="T200" s="67"/>
      <c r="U200" s="67"/>
      <c r="V200" s="67"/>
      <c r="W200" s="67"/>
      <c r="X200" s="67"/>
      <c r="Y200" s="67"/>
      <c r="Z200" s="67"/>
    </row>
    <row r="201" spans="1:26" ht="13.5" customHeight="1">
      <c r="A201" s="130"/>
      <c r="B201" s="130"/>
      <c r="C201" s="130"/>
      <c r="D201" s="130"/>
      <c r="E201" s="130"/>
      <c r="F201" s="131"/>
      <c r="G201" s="132"/>
      <c r="H201" s="132"/>
      <c r="I201" s="132"/>
      <c r="J201" s="132"/>
      <c r="K201" s="65"/>
      <c r="L201" s="65"/>
      <c r="M201" s="67"/>
      <c r="N201" s="67"/>
      <c r="O201" s="67"/>
      <c r="P201" s="67"/>
      <c r="Q201" s="67"/>
      <c r="R201" s="67"/>
      <c r="S201" s="67"/>
      <c r="T201" s="67"/>
      <c r="U201" s="67"/>
      <c r="V201" s="67"/>
      <c r="W201" s="67"/>
      <c r="X201" s="67"/>
      <c r="Y201" s="67"/>
      <c r="Z201" s="67"/>
    </row>
    <row r="202" spans="1:26" ht="13.5" customHeight="1">
      <c r="A202" s="130"/>
      <c r="B202" s="130"/>
      <c r="C202" s="130"/>
      <c r="D202" s="130"/>
      <c r="E202" s="130"/>
      <c r="F202" s="131"/>
      <c r="G202" s="132"/>
      <c r="H202" s="132"/>
      <c r="I202" s="132"/>
      <c r="J202" s="132"/>
      <c r="K202" s="65"/>
      <c r="L202" s="65"/>
      <c r="M202" s="67"/>
      <c r="N202" s="67"/>
      <c r="O202" s="67"/>
      <c r="P202" s="67"/>
      <c r="Q202" s="67"/>
      <c r="R202" s="67"/>
      <c r="S202" s="67"/>
      <c r="T202" s="67"/>
      <c r="U202" s="67"/>
      <c r="V202" s="67"/>
      <c r="W202" s="67"/>
      <c r="X202" s="67"/>
      <c r="Y202" s="67"/>
      <c r="Z202" s="67"/>
    </row>
    <row r="203" spans="1:26" ht="13.5" customHeight="1">
      <c r="A203" s="130"/>
      <c r="B203" s="130"/>
      <c r="C203" s="130"/>
      <c r="D203" s="130"/>
      <c r="E203" s="130"/>
      <c r="F203" s="131"/>
      <c r="G203" s="132"/>
      <c r="H203" s="132"/>
      <c r="I203" s="132"/>
      <c r="J203" s="132"/>
      <c r="K203" s="65"/>
      <c r="L203" s="65"/>
      <c r="M203" s="67"/>
      <c r="N203" s="67"/>
      <c r="O203" s="67"/>
      <c r="P203" s="67"/>
      <c r="Q203" s="67"/>
      <c r="R203" s="67"/>
      <c r="S203" s="67"/>
      <c r="T203" s="67"/>
      <c r="U203" s="67"/>
      <c r="V203" s="67"/>
      <c r="W203" s="67"/>
      <c r="X203" s="67"/>
      <c r="Y203" s="67"/>
      <c r="Z203" s="67"/>
    </row>
    <row r="204" spans="1:26" ht="13.5" customHeight="1">
      <c r="A204" s="130"/>
      <c r="B204" s="130"/>
      <c r="C204" s="130"/>
      <c r="D204" s="130"/>
      <c r="E204" s="130"/>
      <c r="F204" s="131"/>
      <c r="G204" s="132"/>
      <c r="H204" s="132"/>
      <c r="I204" s="132"/>
      <c r="J204" s="132"/>
      <c r="K204" s="65"/>
      <c r="L204" s="65"/>
      <c r="M204" s="67"/>
      <c r="N204" s="67"/>
      <c r="O204" s="67"/>
      <c r="P204" s="67"/>
      <c r="Q204" s="67"/>
      <c r="R204" s="67"/>
      <c r="S204" s="67"/>
      <c r="T204" s="67"/>
      <c r="U204" s="67"/>
      <c r="V204" s="67"/>
      <c r="W204" s="67"/>
      <c r="X204" s="67"/>
      <c r="Y204" s="67"/>
      <c r="Z204" s="67"/>
    </row>
    <row r="205" spans="1:26" ht="13.5" customHeight="1">
      <c r="A205" s="130"/>
      <c r="B205" s="130"/>
      <c r="C205" s="130"/>
      <c r="D205" s="130"/>
      <c r="E205" s="130"/>
      <c r="F205" s="131"/>
      <c r="G205" s="132"/>
      <c r="H205" s="132"/>
      <c r="I205" s="132"/>
      <c r="J205" s="132"/>
      <c r="K205" s="65"/>
      <c r="L205" s="65"/>
      <c r="M205" s="67"/>
      <c r="N205" s="67"/>
      <c r="O205" s="67"/>
      <c r="P205" s="67"/>
      <c r="Q205" s="67"/>
      <c r="R205" s="67"/>
      <c r="S205" s="67"/>
      <c r="T205" s="67"/>
      <c r="U205" s="67"/>
      <c r="V205" s="67"/>
      <c r="W205" s="67"/>
      <c r="X205" s="67"/>
      <c r="Y205" s="67"/>
      <c r="Z205" s="67"/>
    </row>
    <row r="206" spans="1:26" ht="13.5" customHeight="1">
      <c r="A206" s="130"/>
      <c r="B206" s="130"/>
      <c r="C206" s="130"/>
      <c r="D206" s="130"/>
      <c r="E206" s="130"/>
      <c r="F206" s="131"/>
      <c r="G206" s="132"/>
      <c r="H206" s="132"/>
      <c r="I206" s="132"/>
      <c r="J206" s="132"/>
      <c r="K206" s="65"/>
      <c r="L206" s="65"/>
      <c r="M206" s="67"/>
      <c r="N206" s="67"/>
      <c r="O206" s="67"/>
      <c r="P206" s="67"/>
      <c r="Q206" s="67"/>
      <c r="R206" s="67"/>
      <c r="S206" s="67"/>
      <c r="T206" s="67"/>
      <c r="U206" s="67"/>
      <c r="V206" s="67"/>
      <c r="W206" s="67"/>
      <c r="X206" s="67"/>
      <c r="Y206" s="67"/>
      <c r="Z206" s="67"/>
    </row>
    <row r="207" spans="1:26" ht="13.5" customHeight="1">
      <c r="A207" s="130"/>
      <c r="B207" s="130"/>
      <c r="C207" s="130"/>
      <c r="D207" s="130"/>
      <c r="E207" s="130"/>
      <c r="F207" s="131"/>
      <c r="G207" s="132"/>
      <c r="H207" s="132"/>
      <c r="I207" s="132"/>
      <c r="J207" s="132"/>
      <c r="K207" s="65"/>
      <c r="L207" s="65"/>
      <c r="M207" s="67"/>
      <c r="N207" s="67"/>
      <c r="O207" s="67"/>
      <c r="P207" s="67"/>
      <c r="Q207" s="67"/>
      <c r="R207" s="67"/>
      <c r="S207" s="67"/>
      <c r="T207" s="67"/>
      <c r="U207" s="67"/>
      <c r="V207" s="67"/>
      <c r="W207" s="67"/>
      <c r="X207" s="67"/>
      <c r="Y207" s="67"/>
      <c r="Z207" s="67"/>
    </row>
    <row r="208" spans="1:26" ht="13.5" customHeight="1">
      <c r="A208" s="130"/>
      <c r="B208" s="130"/>
      <c r="C208" s="130"/>
      <c r="D208" s="130"/>
      <c r="E208" s="130"/>
      <c r="F208" s="131"/>
      <c r="G208" s="132"/>
      <c r="H208" s="132"/>
      <c r="I208" s="132"/>
      <c r="J208" s="132"/>
      <c r="K208" s="65"/>
      <c r="L208" s="65"/>
      <c r="M208" s="67"/>
      <c r="N208" s="67"/>
      <c r="O208" s="67"/>
      <c r="P208" s="67"/>
      <c r="Q208" s="67"/>
      <c r="R208" s="67"/>
      <c r="S208" s="67"/>
      <c r="T208" s="67"/>
      <c r="U208" s="67"/>
      <c r="V208" s="67"/>
      <c r="W208" s="67"/>
      <c r="X208" s="67"/>
      <c r="Y208" s="67"/>
      <c r="Z208" s="67"/>
    </row>
    <row r="209" spans="1:26" ht="13.5" customHeight="1">
      <c r="A209" s="130"/>
      <c r="B209" s="130"/>
      <c r="C209" s="130"/>
      <c r="D209" s="130"/>
      <c r="E209" s="130"/>
      <c r="F209" s="131"/>
      <c r="G209" s="132"/>
      <c r="H209" s="132"/>
      <c r="I209" s="132"/>
      <c r="J209" s="132"/>
      <c r="K209" s="65"/>
      <c r="L209" s="65"/>
      <c r="M209" s="67"/>
      <c r="N209" s="67"/>
      <c r="O209" s="67"/>
      <c r="P209" s="67"/>
      <c r="Q209" s="67"/>
      <c r="R209" s="67"/>
      <c r="S209" s="67"/>
      <c r="T209" s="67"/>
      <c r="U209" s="67"/>
      <c r="V209" s="67"/>
      <c r="W209" s="67"/>
      <c r="X209" s="67"/>
      <c r="Y209" s="67"/>
      <c r="Z209" s="67"/>
    </row>
    <row r="210" spans="1:26" ht="13.5" customHeight="1">
      <c r="A210" s="130"/>
      <c r="B210" s="130"/>
      <c r="C210" s="130"/>
      <c r="D210" s="130"/>
      <c r="E210" s="130"/>
      <c r="F210" s="131"/>
      <c r="G210" s="132"/>
      <c r="H210" s="132"/>
      <c r="I210" s="132"/>
      <c r="J210" s="132"/>
      <c r="K210" s="65"/>
      <c r="L210" s="65"/>
      <c r="M210" s="67"/>
      <c r="N210" s="67"/>
      <c r="O210" s="67"/>
      <c r="P210" s="67"/>
      <c r="Q210" s="67"/>
      <c r="R210" s="67"/>
      <c r="S210" s="67"/>
      <c r="T210" s="67"/>
      <c r="U210" s="67"/>
      <c r="V210" s="67"/>
      <c r="W210" s="67"/>
      <c r="X210" s="67"/>
      <c r="Y210" s="67"/>
      <c r="Z210" s="67"/>
    </row>
    <row r="211" spans="1:26" ht="13.5" customHeight="1">
      <c r="A211" s="130"/>
      <c r="B211" s="130"/>
      <c r="C211" s="130"/>
      <c r="D211" s="130"/>
      <c r="E211" s="130"/>
      <c r="F211" s="131"/>
      <c r="G211" s="132"/>
      <c r="H211" s="132"/>
      <c r="I211" s="132"/>
      <c r="J211" s="132"/>
      <c r="K211" s="65"/>
      <c r="L211" s="65"/>
      <c r="M211" s="67"/>
      <c r="N211" s="67"/>
      <c r="O211" s="67"/>
      <c r="P211" s="67"/>
      <c r="Q211" s="67"/>
      <c r="R211" s="67"/>
      <c r="S211" s="67"/>
      <c r="T211" s="67"/>
      <c r="U211" s="67"/>
      <c r="V211" s="67"/>
      <c r="W211" s="67"/>
      <c r="X211" s="67"/>
      <c r="Y211" s="67"/>
      <c r="Z211" s="67"/>
    </row>
    <row r="212" spans="1:26" ht="13.5" customHeight="1">
      <c r="A212" s="130"/>
      <c r="B212" s="130"/>
      <c r="C212" s="130"/>
      <c r="D212" s="130"/>
      <c r="E212" s="130"/>
      <c r="F212" s="131"/>
      <c r="G212" s="132"/>
      <c r="H212" s="132"/>
      <c r="I212" s="132"/>
      <c r="J212" s="132"/>
      <c r="K212" s="65"/>
      <c r="L212" s="65"/>
      <c r="M212" s="67"/>
      <c r="N212" s="67"/>
      <c r="O212" s="67"/>
      <c r="P212" s="67"/>
      <c r="Q212" s="67"/>
      <c r="R212" s="67"/>
      <c r="S212" s="67"/>
      <c r="T212" s="67"/>
      <c r="U212" s="67"/>
      <c r="V212" s="67"/>
      <c r="W212" s="67"/>
      <c r="X212" s="67"/>
      <c r="Y212" s="67"/>
      <c r="Z212" s="67"/>
    </row>
    <row r="213" spans="1:26" ht="13.5" customHeight="1">
      <c r="A213" s="130"/>
      <c r="B213" s="130"/>
      <c r="C213" s="130"/>
      <c r="D213" s="130"/>
      <c r="E213" s="130"/>
      <c r="F213" s="131"/>
      <c r="G213" s="132"/>
      <c r="H213" s="132"/>
      <c r="I213" s="132"/>
      <c r="J213" s="132"/>
      <c r="K213" s="65"/>
      <c r="L213" s="65"/>
      <c r="M213" s="67"/>
      <c r="N213" s="67"/>
      <c r="O213" s="67"/>
      <c r="P213" s="67"/>
      <c r="Q213" s="67"/>
      <c r="R213" s="67"/>
      <c r="S213" s="67"/>
      <c r="T213" s="67"/>
      <c r="U213" s="67"/>
      <c r="V213" s="67"/>
      <c r="W213" s="67"/>
      <c r="X213" s="67"/>
      <c r="Y213" s="67"/>
      <c r="Z213" s="67"/>
    </row>
    <row r="214" spans="1:26" ht="13.5" customHeight="1">
      <c r="A214" s="130"/>
      <c r="B214" s="130"/>
      <c r="C214" s="130"/>
      <c r="D214" s="130"/>
      <c r="E214" s="130"/>
      <c r="F214" s="131"/>
      <c r="G214" s="132"/>
      <c r="H214" s="132"/>
      <c r="I214" s="132"/>
      <c r="J214" s="132"/>
      <c r="K214" s="65"/>
      <c r="L214" s="65"/>
      <c r="M214" s="67"/>
      <c r="N214" s="67"/>
      <c r="O214" s="67"/>
      <c r="P214" s="67"/>
      <c r="Q214" s="67"/>
      <c r="R214" s="67"/>
      <c r="S214" s="67"/>
      <c r="T214" s="67"/>
      <c r="U214" s="67"/>
      <c r="V214" s="67"/>
      <c r="W214" s="67"/>
      <c r="X214" s="67"/>
      <c r="Y214" s="67"/>
      <c r="Z214" s="67"/>
    </row>
    <row r="215" spans="1:26" ht="13.5" customHeight="1">
      <c r="A215" s="130"/>
      <c r="B215" s="130"/>
      <c r="C215" s="130"/>
      <c r="D215" s="130"/>
      <c r="E215" s="130"/>
      <c r="F215" s="131"/>
      <c r="G215" s="132"/>
      <c r="H215" s="132"/>
      <c r="I215" s="132"/>
      <c r="J215" s="132"/>
      <c r="K215" s="65"/>
      <c r="L215" s="65"/>
      <c r="M215" s="67"/>
      <c r="N215" s="67"/>
      <c r="O215" s="67"/>
      <c r="P215" s="67"/>
      <c r="Q215" s="67"/>
      <c r="R215" s="67"/>
      <c r="S215" s="67"/>
      <c r="T215" s="67"/>
      <c r="U215" s="67"/>
      <c r="V215" s="67"/>
      <c r="W215" s="67"/>
      <c r="X215" s="67"/>
      <c r="Y215" s="67"/>
      <c r="Z215" s="67"/>
    </row>
    <row r="216" spans="1:26" ht="13.5" customHeight="1">
      <c r="A216" s="130"/>
      <c r="B216" s="130"/>
      <c r="C216" s="130"/>
      <c r="D216" s="130"/>
      <c r="E216" s="130"/>
      <c r="F216" s="131"/>
      <c r="G216" s="132"/>
      <c r="H216" s="132"/>
      <c r="I216" s="132"/>
      <c r="J216" s="132"/>
      <c r="K216" s="65"/>
      <c r="L216" s="65"/>
      <c r="M216" s="67"/>
      <c r="N216" s="67"/>
      <c r="O216" s="67"/>
      <c r="P216" s="67"/>
      <c r="Q216" s="67"/>
      <c r="R216" s="67"/>
      <c r="S216" s="67"/>
      <c r="T216" s="67"/>
      <c r="U216" s="67"/>
      <c r="V216" s="67"/>
      <c r="W216" s="67"/>
      <c r="X216" s="67"/>
      <c r="Y216" s="67"/>
      <c r="Z216" s="67"/>
    </row>
    <row r="217" spans="1:26" ht="13.5" customHeight="1">
      <c r="A217" s="130"/>
      <c r="B217" s="130"/>
      <c r="C217" s="130"/>
      <c r="D217" s="130"/>
      <c r="E217" s="130"/>
      <c r="F217" s="131"/>
      <c r="G217" s="132"/>
      <c r="H217" s="132"/>
      <c r="I217" s="132"/>
      <c r="J217" s="132"/>
      <c r="K217" s="65"/>
      <c r="L217" s="65"/>
      <c r="M217" s="67"/>
      <c r="N217" s="67"/>
      <c r="O217" s="67"/>
      <c r="P217" s="67"/>
      <c r="Q217" s="67"/>
      <c r="R217" s="67"/>
      <c r="S217" s="67"/>
      <c r="T217" s="67"/>
      <c r="U217" s="67"/>
      <c r="V217" s="67"/>
      <c r="W217" s="67"/>
      <c r="X217" s="67"/>
      <c r="Y217" s="67"/>
      <c r="Z217" s="67"/>
    </row>
    <row r="218" spans="1:26" ht="13.5" customHeight="1">
      <c r="A218" s="130"/>
      <c r="B218" s="130"/>
      <c r="C218" s="130"/>
      <c r="D218" s="130"/>
      <c r="E218" s="130"/>
      <c r="F218" s="131"/>
      <c r="G218" s="132"/>
      <c r="H218" s="132"/>
      <c r="I218" s="132"/>
      <c r="J218" s="132"/>
      <c r="K218" s="65"/>
      <c r="L218" s="65"/>
      <c r="M218" s="67"/>
      <c r="N218" s="67"/>
      <c r="O218" s="67"/>
      <c r="P218" s="67"/>
      <c r="Q218" s="67"/>
      <c r="R218" s="67"/>
      <c r="S218" s="67"/>
      <c r="T218" s="67"/>
      <c r="U218" s="67"/>
      <c r="V218" s="67"/>
      <c r="W218" s="67"/>
      <c r="X218" s="67"/>
      <c r="Y218" s="67"/>
      <c r="Z218" s="67"/>
    </row>
    <row r="219" spans="1:26" ht="13.5" customHeight="1">
      <c r="A219" s="130"/>
      <c r="B219" s="130"/>
      <c r="C219" s="130"/>
      <c r="D219" s="130"/>
      <c r="E219" s="130"/>
      <c r="F219" s="131"/>
      <c r="G219" s="132"/>
      <c r="H219" s="132"/>
      <c r="I219" s="132"/>
      <c r="J219" s="132"/>
      <c r="K219" s="65"/>
      <c r="L219" s="65"/>
      <c r="M219" s="67"/>
      <c r="N219" s="67"/>
      <c r="O219" s="67"/>
      <c r="P219" s="67"/>
      <c r="Q219" s="67"/>
      <c r="R219" s="67"/>
      <c r="S219" s="67"/>
      <c r="T219" s="67"/>
      <c r="U219" s="67"/>
      <c r="V219" s="67"/>
      <c r="W219" s="67"/>
      <c r="X219" s="67"/>
      <c r="Y219" s="67"/>
      <c r="Z219" s="67"/>
    </row>
    <row r="220" spans="1:26" ht="13.5" customHeight="1">
      <c r="A220" s="130"/>
      <c r="B220" s="130"/>
      <c r="C220" s="130"/>
      <c r="D220" s="130"/>
      <c r="E220" s="130"/>
      <c r="F220" s="131"/>
      <c r="G220" s="132"/>
      <c r="H220" s="132"/>
      <c r="I220" s="132"/>
      <c r="J220" s="132"/>
      <c r="K220" s="65"/>
      <c r="L220" s="65"/>
      <c r="M220" s="67"/>
      <c r="N220" s="67"/>
      <c r="O220" s="67"/>
      <c r="P220" s="67"/>
      <c r="Q220" s="67"/>
      <c r="R220" s="67"/>
      <c r="S220" s="67"/>
      <c r="T220" s="67"/>
      <c r="U220" s="67"/>
      <c r="V220" s="67"/>
      <c r="W220" s="67"/>
      <c r="X220" s="67"/>
      <c r="Y220" s="67"/>
      <c r="Z220" s="67"/>
    </row>
    <row r="221" spans="1:26" ht="13.5" customHeight="1">
      <c r="A221" s="130"/>
      <c r="B221" s="130"/>
      <c r="C221" s="130"/>
      <c r="D221" s="130"/>
      <c r="E221" s="130"/>
      <c r="F221" s="131"/>
      <c r="G221" s="132"/>
      <c r="H221" s="132"/>
      <c r="I221" s="132"/>
      <c r="J221" s="132"/>
      <c r="K221" s="65"/>
      <c r="L221" s="65"/>
      <c r="M221" s="67"/>
      <c r="N221" s="67"/>
      <c r="O221" s="67"/>
      <c r="P221" s="67"/>
      <c r="Q221" s="67"/>
      <c r="R221" s="67"/>
      <c r="S221" s="67"/>
      <c r="T221" s="67"/>
      <c r="U221" s="67"/>
      <c r="V221" s="67"/>
      <c r="W221" s="67"/>
      <c r="X221" s="67"/>
      <c r="Y221" s="67"/>
      <c r="Z221" s="67"/>
    </row>
    <row r="222" spans="1:26" ht="13.5" customHeight="1">
      <c r="A222" s="130"/>
      <c r="B222" s="130"/>
      <c r="C222" s="130"/>
      <c r="D222" s="130"/>
      <c r="E222" s="130"/>
      <c r="F222" s="131"/>
      <c r="G222" s="132"/>
      <c r="H222" s="132"/>
      <c r="I222" s="132"/>
      <c r="J222" s="132"/>
      <c r="K222" s="65"/>
      <c r="L222" s="65"/>
      <c r="M222" s="67"/>
      <c r="N222" s="67"/>
      <c r="O222" s="67"/>
      <c r="P222" s="67"/>
      <c r="Q222" s="67"/>
      <c r="R222" s="67"/>
      <c r="S222" s="67"/>
      <c r="T222" s="67"/>
      <c r="U222" s="67"/>
      <c r="V222" s="67"/>
      <c r="W222" s="67"/>
      <c r="X222" s="67"/>
      <c r="Y222" s="67"/>
      <c r="Z222" s="67"/>
    </row>
    <row r="223" spans="1:26" ht="13.5" customHeight="1">
      <c r="A223" s="130"/>
      <c r="B223" s="130"/>
      <c r="C223" s="130"/>
      <c r="D223" s="130"/>
      <c r="E223" s="130"/>
      <c r="F223" s="131"/>
      <c r="G223" s="132"/>
      <c r="H223" s="132"/>
      <c r="I223" s="132"/>
      <c r="J223" s="132"/>
      <c r="K223" s="65"/>
      <c r="L223" s="65"/>
      <c r="M223" s="67"/>
      <c r="N223" s="67"/>
      <c r="O223" s="67"/>
      <c r="P223" s="67"/>
      <c r="Q223" s="67"/>
      <c r="R223" s="67"/>
      <c r="S223" s="67"/>
      <c r="T223" s="67"/>
      <c r="U223" s="67"/>
      <c r="V223" s="67"/>
      <c r="W223" s="67"/>
      <c r="X223" s="67"/>
      <c r="Y223" s="67"/>
      <c r="Z223" s="67"/>
    </row>
    <row r="224" spans="1:26" ht="13.5" customHeight="1">
      <c r="A224" s="130"/>
      <c r="B224" s="130"/>
      <c r="C224" s="130"/>
      <c r="D224" s="130"/>
      <c r="E224" s="130"/>
      <c r="F224" s="131"/>
      <c r="G224" s="132"/>
      <c r="H224" s="132"/>
      <c r="I224" s="132"/>
      <c r="J224" s="132"/>
      <c r="K224" s="65"/>
      <c r="L224" s="65"/>
      <c r="M224" s="67"/>
      <c r="N224" s="67"/>
      <c r="O224" s="67"/>
      <c r="P224" s="67"/>
      <c r="Q224" s="67"/>
      <c r="R224" s="67"/>
      <c r="S224" s="67"/>
      <c r="T224" s="67"/>
      <c r="U224" s="67"/>
      <c r="V224" s="67"/>
      <c r="W224" s="67"/>
      <c r="X224" s="67"/>
      <c r="Y224" s="67"/>
      <c r="Z224" s="67"/>
    </row>
    <row r="225" spans="1:26" ht="13.5" customHeight="1">
      <c r="A225" s="130"/>
      <c r="B225" s="130"/>
      <c r="C225" s="130"/>
      <c r="D225" s="130"/>
      <c r="E225" s="130"/>
      <c r="F225" s="131"/>
      <c r="G225" s="132"/>
      <c r="H225" s="132"/>
      <c r="I225" s="132"/>
      <c r="J225" s="132"/>
      <c r="K225" s="65"/>
      <c r="L225" s="65"/>
      <c r="M225" s="67"/>
      <c r="N225" s="67"/>
      <c r="O225" s="67"/>
      <c r="P225" s="67"/>
      <c r="Q225" s="67"/>
      <c r="R225" s="67"/>
      <c r="S225" s="67"/>
      <c r="T225" s="67"/>
      <c r="U225" s="67"/>
      <c r="V225" s="67"/>
      <c r="W225" s="67"/>
      <c r="X225" s="67"/>
      <c r="Y225" s="67"/>
      <c r="Z225" s="67"/>
    </row>
    <row r="226" spans="1:26" ht="13.5" customHeight="1">
      <c r="A226" s="130"/>
      <c r="B226" s="130"/>
      <c r="C226" s="130"/>
      <c r="D226" s="130"/>
      <c r="E226" s="130"/>
      <c r="F226" s="131"/>
      <c r="G226" s="132"/>
      <c r="H226" s="132"/>
      <c r="I226" s="132"/>
      <c r="J226" s="132"/>
      <c r="K226" s="65"/>
      <c r="L226" s="65"/>
      <c r="M226" s="67"/>
      <c r="N226" s="67"/>
      <c r="O226" s="67"/>
      <c r="P226" s="67"/>
      <c r="Q226" s="67"/>
      <c r="R226" s="67"/>
      <c r="S226" s="67"/>
      <c r="T226" s="67"/>
      <c r="U226" s="67"/>
      <c r="V226" s="67"/>
      <c r="W226" s="67"/>
      <c r="X226" s="67"/>
      <c r="Y226" s="67"/>
      <c r="Z226" s="67"/>
    </row>
    <row r="227" spans="1:26" ht="13.5" customHeight="1">
      <c r="A227" s="130"/>
      <c r="B227" s="130"/>
      <c r="C227" s="130"/>
      <c r="D227" s="130"/>
      <c r="E227" s="130"/>
      <c r="F227" s="131"/>
      <c r="G227" s="132"/>
      <c r="H227" s="132"/>
      <c r="I227" s="132"/>
      <c r="J227" s="132"/>
      <c r="K227" s="65"/>
      <c r="L227" s="65"/>
      <c r="M227" s="67"/>
      <c r="N227" s="67"/>
      <c r="O227" s="67"/>
      <c r="P227" s="67"/>
      <c r="Q227" s="67"/>
      <c r="R227" s="67"/>
      <c r="S227" s="67"/>
      <c r="T227" s="67"/>
      <c r="U227" s="67"/>
      <c r="V227" s="67"/>
      <c r="W227" s="67"/>
      <c r="X227" s="67"/>
      <c r="Y227" s="67"/>
      <c r="Z227" s="67"/>
    </row>
    <row r="228" spans="1:26" ht="13.5" customHeight="1">
      <c r="A228" s="130"/>
      <c r="B228" s="130"/>
      <c r="C228" s="130"/>
      <c r="D228" s="130"/>
      <c r="E228" s="130"/>
      <c r="F228" s="131"/>
      <c r="G228" s="132"/>
      <c r="H228" s="132"/>
      <c r="I228" s="132"/>
      <c r="J228" s="132"/>
      <c r="K228" s="65"/>
      <c r="L228" s="65"/>
      <c r="M228" s="67"/>
      <c r="N228" s="67"/>
      <c r="O228" s="67"/>
      <c r="P228" s="67"/>
      <c r="Q228" s="67"/>
      <c r="R228" s="67"/>
      <c r="S228" s="67"/>
      <c r="T228" s="67"/>
      <c r="U228" s="67"/>
      <c r="V228" s="67"/>
      <c r="W228" s="67"/>
      <c r="X228" s="67"/>
      <c r="Y228" s="67"/>
      <c r="Z228" s="67"/>
    </row>
    <row r="229" spans="1:26" ht="13.5" customHeight="1">
      <c r="A229" s="130"/>
      <c r="B229" s="130"/>
      <c r="C229" s="130"/>
      <c r="D229" s="130"/>
      <c r="E229" s="130"/>
      <c r="F229" s="131"/>
      <c r="G229" s="132"/>
      <c r="H229" s="132"/>
      <c r="I229" s="132"/>
      <c r="J229" s="132"/>
      <c r="K229" s="65"/>
      <c r="L229" s="65"/>
      <c r="M229" s="67"/>
      <c r="N229" s="67"/>
      <c r="O229" s="67"/>
      <c r="P229" s="67"/>
      <c r="Q229" s="67"/>
      <c r="R229" s="67"/>
      <c r="S229" s="67"/>
      <c r="T229" s="67"/>
      <c r="U229" s="67"/>
      <c r="V229" s="67"/>
      <c r="W229" s="67"/>
      <c r="X229" s="67"/>
      <c r="Y229" s="67"/>
      <c r="Z229" s="67"/>
    </row>
    <row r="230" spans="1:26" ht="13.5" customHeight="1">
      <c r="A230" s="130"/>
      <c r="B230" s="130"/>
      <c r="C230" s="130"/>
      <c r="D230" s="130"/>
      <c r="E230" s="130"/>
      <c r="F230" s="131"/>
      <c r="G230" s="132"/>
      <c r="H230" s="132"/>
      <c r="I230" s="132"/>
      <c r="J230" s="132"/>
      <c r="K230" s="65"/>
      <c r="L230" s="65"/>
      <c r="M230" s="67"/>
      <c r="N230" s="67"/>
      <c r="O230" s="67"/>
      <c r="P230" s="67"/>
      <c r="Q230" s="67"/>
      <c r="R230" s="67"/>
      <c r="S230" s="67"/>
      <c r="T230" s="67"/>
      <c r="U230" s="67"/>
      <c r="V230" s="67"/>
      <c r="W230" s="67"/>
      <c r="X230" s="67"/>
      <c r="Y230" s="67"/>
      <c r="Z230" s="67"/>
    </row>
    <row r="231" spans="1:26" ht="13.5" customHeight="1">
      <c r="A231" s="130"/>
      <c r="B231" s="130"/>
      <c r="C231" s="130"/>
      <c r="D231" s="130"/>
      <c r="E231" s="130"/>
      <c r="F231" s="131"/>
      <c r="G231" s="132"/>
      <c r="H231" s="132"/>
      <c r="I231" s="132"/>
      <c r="J231" s="132"/>
      <c r="K231" s="65"/>
      <c r="L231" s="65"/>
      <c r="M231" s="67"/>
      <c r="N231" s="67"/>
      <c r="O231" s="67"/>
      <c r="P231" s="67"/>
      <c r="Q231" s="67"/>
      <c r="R231" s="67"/>
      <c r="S231" s="67"/>
      <c r="T231" s="67"/>
      <c r="U231" s="67"/>
      <c r="V231" s="67"/>
      <c r="W231" s="67"/>
      <c r="X231" s="67"/>
      <c r="Y231" s="67"/>
      <c r="Z231" s="67"/>
    </row>
    <row r="232" spans="1:26" ht="13.5" customHeight="1">
      <c r="A232" s="130"/>
      <c r="B232" s="130"/>
      <c r="C232" s="130"/>
      <c r="D232" s="130"/>
      <c r="E232" s="130"/>
      <c r="F232" s="131"/>
      <c r="G232" s="132"/>
      <c r="H232" s="132"/>
      <c r="I232" s="132"/>
      <c r="J232" s="132"/>
      <c r="K232" s="65"/>
      <c r="L232" s="65"/>
      <c r="M232" s="67"/>
      <c r="N232" s="67"/>
      <c r="O232" s="67"/>
      <c r="P232" s="67"/>
      <c r="Q232" s="67"/>
      <c r="R232" s="67"/>
      <c r="S232" s="67"/>
      <c r="T232" s="67"/>
      <c r="U232" s="67"/>
      <c r="V232" s="67"/>
      <c r="W232" s="67"/>
      <c r="X232" s="67"/>
      <c r="Y232" s="67"/>
      <c r="Z232" s="67"/>
    </row>
    <row r="233" spans="1:26" ht="13.5" customHeight="1">
      <c r="A233" s="130"/>
      <c r="B233" s="130"/>
      <c r="C233" s="130"/>
      <c r="D233" s="130"/>
      <c r="E233" s="130"/>
      <c r="F233" s="131"/>
      <c r="G233" s="132"/>
      <c r="H233" s="132"/>
      <c r="I233" s="132"/>
      <c r="J233" s="132"/>
      <c r="K233" s="65"/>
      <c r="L233" s="65"/>
      <c r="M233" s="67"/>
      <c r="N233" s="67"/>
      <c r="O233" s="67"/>
      <c r="P233" s="67"/>
      <c r="Q233" s="67"/>
      <c r="R233" s="67"/>
      <c r="S233" s="67"/>
      <c r="T233" s="67"/>
      <c r="U233" s="67"/>
      <c r="V233" s="67"/>
      <c r="W233" s="67"/>
      <c r="X233" s="67"/>
      <c r="Y233" s="67"/>
      <c r="Z233" s="67"/>
    </row>
    <row r="234" spans="1:26" ht="13.5" customHeight="1">
      <c r="A234" s="130"/>
      <c r="B234" s="130"/>
      <c r="C234" s="130"/>
      <c r="D234" s="130"/>
      <c r="E234" s="130"/>
      <c r="F234" s="131"/>
      <c r="G234" s="132"/>
      <c r="H234" s="132"/>
      <c r="I234" s="132"/>
      <c r="J234" s="132"/>
      <c r="K234" s="65"/>
      <c r="L234" s="65"/>
      <c r="M234" s="67"/>
      <c r="N234" s="67"/>
      <c r="O234" s="67"/>
      <c r="P234" s="67"/>
      <c r="Q234" s="67"/>
      <c r="R234" s="67"/>
      <c r="S234" s="67"/>
      <c r="T234" s="67"/>
      <c r="U234" s="67"/>
      <c r="V234" s="67"/>
      <c r="W234" s="67"/>
      <c r="X234" s="67"/>
      <c r="Y234" s="67"/>
      <c r="Z234" s="67"/>
    </row>
    <row r="235" spans="1:26" ht="13.5" customHeight="1">
      <c r="A235" s="130"/>
      <c r="B235" s="130"/>
      <c r="C235" s="130"/>
      <c r="D235" s="130"/>
      <c r="E235" s="130"/>
      <c r="F235" s="131"/>
      <c r="G235" s="132"/>
      <c r="H235" s="132"/>
      <c r="I235" s="132"/>
      <c r="J235" s="132"/>
      <c r="K235" s="65"/>
      <c r="L235" s="65"/>
      <c r="M235" s="67"/>
      <c r="N235" s="67"/>
      <c r="O235" s="67"/>
      <c r="P235" s="67"/>
      <c r="Q235" s="67"/>
      <c r="R235" s="67"/>
      <c r="S235" s="67"/>
      <c r="T235" s="67"/>
      <c r="U235" s="67"/>
      <c r="V235" s="67"/>
      <c r="W235" s="67"/>
      <c r="X235" s="67"/>
      <c r="Y235" s="67"/>
      <c r="Z235" s="67"/>
    </row>
    <row r="236" spans="1:26" ht="13.5" customHeight="1">
      <c r="A236" s="130"/>
      <c r="B236" s="130"/>
      <c r="C236" s="130"/>
      <c r="D236" s="130"/>
      <c r="E236" s="130"/>
      <c r="F236" s="131"/>
      <c r="G236" s="132"/>
      <c r="H236" s="132"/>
      <c r="I236" s="132"/>
      <c r="J236" s="132"/>
      <c r="K236" s="65"/>
      <c r="L236" s="65"/>
      <c r="M236" s="67"/>
      <c r="N236" s="67"/>
      <c r="O236" s="67"/>
      <c r="P236" s="67"/>
      <c r="Q236" s="67"/>
      <c r="R236" s="67"/>
      <c r="S236" s="67"/>
      <c r="T236" s="67"/>
      <c r="U236" s="67"/>
      <c r="V236" s="67"/>
      <c r="W236" s="67"/>
      <c r="X236" s="67"/>
      <c r="Y236" s="67"/>
      <c r="Z236" s="67"/>
    </row>
    <row r="237" spans="1:26" ht="13.5" customHeight="1">
      <c r="A237" s="130"/>
      <c r="B237" s="130"/>
      <c r="C237" s="130"/>
      <c r="D237" s="130"/>
      <c r="E237" s="130"/>
      <c r="F237" s="131"/>
      <c r="G237" s="132"/>
      <c r="H237" s="132"/>
      <c r="I237" s="132"/>
      <c r="J237" s="132"/>
      <c r="K237" s="65"/>
      <c r="L237" s="65"/>
      <c r="M237" s="67"/>
      <c r="N237" s="67"/>
      <c r="O237" s="67"/>
      <c r="P237" s="67"/>
      <c r="Q237" s="67"/>
      <c r="R237" s="67"/>
      <c r="S237" s="67"/>
      <c r="T237" s="67"/>
      <c r="U237" s="67"/>
      <c r="V237" s="67"/>
      <c r="W237" s="67"/>
      <c r="X237" s="67"/>
      <c r="Y237" s="67"/>
      <c r="Z237" s="67"/>
    </row>
    <row r="238" spans="1:26" ht="13.5" customHeight="1">
      <c r="A238" s="130"/>
      <c r="B238" s="130"/>
      <c r="C238" s="130"/>
      <c r="D238" s="130"/>
      <c r="E238" s="130"/>
      <c r="F238" s="131"/>
      <c r="G238" s="132"/>
      <c r="H238" s="132"/>
      <c r="I238" s="132"/>
      <c r="J238" s="132"/>
      <c r="K238" s="65"/>
      <c r="L238" s="65"/>
      <c r="M238" s="67"/>
      <c r="N238" s="67"/>
      <c r="O238" s="67"/>
      <c r="P238" s="67"/>
      <c r="Q238" s="67"/>
      <c r="R238" s="67"/>
      <c r="S238" s="67"/>
      <c r="T238" s="67"/>
      <c r="U238" s="67"/>
      <c r="V238" s="67"/>
      <c r="W238" s="67"/>
      <c r="X238" s="67"/>
      <c r="Y238" s="67"/>
      <c r="Z238" s="67"/>
    </row>
    <row r="239" spans="1:26" ht="13.5" customHeight="1">
      <c r="A239" s="130"/>
      <c r="B239" s="130"/>
      <c r="C239" s="130"/>
      <c r="D239" s="130"/>
      <c r="E239" s="130"/>
      <c r="F239" s="131"/>
      <c r="G239" s="132"/>
      <c r="H239" s="132"/>
      <c r="I239" s="132"/>
      <c r="J239" s="132"/>
      <c r="K239" s="65"/>
      <c r="L239" s="65"/>
      <c r="M239" s="67"/>
      <c r="N239" s="67"/>
      <c r="O239" s="67"/>
      <c r="P239" s="67"/>
      <c r="Q239" s="67"/>
      <c r="R239" s="67"/>
      <c r="S239" s="67"/>
      <c r="T239" s="67"/>
      <c r="U239" s="67"/>
      <c r="V239" s="67"/>
      <c r="W239" s="67"/>
      <c r="X239" s="67"/>
      <c r="Y239" s="67"/>
      <c r="Z239" s="67"/>
    </row>
    <row r="240" spans="1:26" ht="13.5" customHeight="1">
      <c r="A240" s="130"/>
      <c r="B240" s="130"/>
      <c r="C240" s="130"/>
      <c r="D240" s="130"/>
      <c r="E240" s="130"/>
      <c r="F240" s="131"/>
      <c r="G240" s="132"/>
      <c r="H240" s="132"/>
      <c r="I240" s="132"/>
      <c r="J240" s="132"/>
      <c r="K240" s="65"/>
      <c r="L240" s="65"/>
      <c r="M240" s="67"/>
      <c r="N240" s="67"/>
      <c r="O240" s="67"/>
      <c r="P240" s="67"/>
      <c r="Q240" s="67"/>
      <c r="R240" s="67"/>
      <c r="S240" s="67"/>
      <c r="T240" s="67"/>
      <c r="U240" s="67"/>
      <c r="V240" s="67"/>
      <c r="W240" s="67"/>
      <c r="X240" s="67"/>
      <c r="Y240" s="67"/>
      <c r="Z240" s="67"/>
    </row>
    <row r="241" spans="1:26" ht="13.5" customHeight="1">
      <c r="A241" s="130"/>
      <c r="B241" s="130"/>
      <c r="C241" s="130"/>
      <c r="D241" s="130"/>
      <c r="E241" s="130"/>
      <c r="F241" s="131"/>
      <c r="G241" s="132"/>
      <c r="H241" s="132"/>
      <c r="I241" s="132"/>
      <c r="J241" s="132"/>
      <c r="K241" s="65"/>
      <c r="L241" s="65"/>
      <c r="M241" s="67"/>
      <c r="N241" s="67"/>
      <c r="O241" s="67"/>
      <c r="P241" s="67"/>
      <c r="Q241" s="67"/>
      <c r="R241" s="67"/>
      <c r="S241" s="67"/>
      <c r="T241" s="67"/>
      <c r="U241" s="67"/>
      <c r="V241" s="67"/>
      <c r="W241" s="67"/>
      <c r="X241" s="67"/>
      <c r="Y241" s="67"/>
      <c r="Z241" s="67"/>
    </row>
    <row r="242" spans="1:26" ht="13.5" customHeight="1">
      <c r="A242" s="130"/>
      <c r="B242" s="130"/>
      <c r="C242" s="130"/>
      <c r="D242" s="130"/>
      <c r="E242" s="130"/>
      <c r="F242" s="131"/>
      <c r="G242" s="132"/>
      <c r="H242" s="132"/>
      <c r="I242" s="132"/>
      <c r="J242" s="132"/>
      <c r="K242" s="65"/>
      <c r="L242" s="65"/>
      <c r="M242" s="67"/>
      <c r="N242" s="67"/>
      <c r="O242" s="67"/>
      <c r="P242" s="67"/>
      <c r="Q242" s="67"/>
      <c r="R242" s="67"/>
      <c r="S242" s="67"/>
      <c r="T242" s="67"/>
      <c r="U242" s="67"/>
      <c r="V242" s="67"/>
      <c r="W242" s="67"/>
      <c r="X242" s="67"/>
      <c r="Y242" s="67"/>
      <c r="Z242" s="67"/>
    </row>
    <row r="243" spans="1:26" ht="13.5" customHeight="1">
      <c r="A243" s="130"/>
      <c r="B243" s="130"/>
      <c r="C243" s="130"/>
      <c r="D243" s="130"/>
      <c r="E243" s="130"/>
      <c r="F243" s="131"/>
      <c r="G243" s="132"/>
      <c r="H243" s="132"/>
      <c r="I243" s="132"/>
      <c r="J243" s="132"/>
      <c r="K243" s="65"/>
      <c r="L243" s="65"/>
      <c r="M243" s="67"/>
      <c r="N243" s="67"/>
      <c r="O243" s="67"/>
      <c r="P243" s="67"/>
      <c r="Q243" s="67"/>
      <c r="R243" s="67"/>
      <c r="S243" s="67"/>
      <c r="T243" s="67"/>
      <c r="U243" s="67"/>
      <c r="V243" s="67"/>
      <c r="W243" s="67"/>
      <c r="X243" s="67"/>
      <c r="Y243" s="67"/>
      <c r="Z243" s="67"/>
    </row>
    <row r="244" spans="1:26" ht="13.5" customHeight="1">
      <c r="A244" s="130"/>
      <c r="B244" s="130"/>
      <c r="C244" s="130"/>
      <c r="D244" s="130"/>
      <c r="E244" s="130"/>
      <c r="F244" s="131"/>
      <c r="G244" s="132"/>
      <c r="H244" s="132"/>
      <c r="I244" s="132"/>
      <c r="J244" s="132"/>
      <c r="K244" s="65"/>
      <c r="L244" s="65"/>
      <c r="M244" s="67"/>
      <c r="N244" s="67"/>
      <c r="O244" s="67"/>
      <c r="P244" s="67"/>
      <c r="Q244" s="67"/>
      <c r="R244" s="67"/>
      <c r="S244" s="67"/>
      <c r="T244" s="67"/>
      <c r="U244" s="67"/>
      <c r="V244" s="67"/>
      <c r="W244" s="67"/>
      <c r="X244" s="67"/>
      <c r="Y244" s="67"/>
      <c r="Z244" s="67"/>
    </row>
    <row r="245" spans="1:26" ht="13.5" customHeight="1">
      <c r="A245" s="130"/>
      <c r="B245" s="130"/>
      <c r="C245" s="130"/>
      <c r="D245" s="130"/>
      <c r="E245" s="130"/>
      <c r="F245" s="131"/>
      <c r="G245" s="132"/>
      <c r="H245" s="132"/>
      <c r="I245" s="132"/>
      <c r="J245" s="132"/>
      <c r="K245" s="65"/>
      <c r="L245" s="65"/>
      <c r="M245" s="67"/>
      <c r="N245" s="67"/>
      <c r="O245" s="67"/>
      <c r="P245" s="67"/>
      <c r="Q245" s="67"/>
      <c r="R245" s="67"/>
      <c r="S245" s="67"/>
      <c r="T245" s="67"/>
      <c r="U245" s="67"/>
      <c r="V245" s="67"/>
      <c r="W245" s="67"/>
      <c r="X245" s="67"/>
      <c r="Y245" s="67"/>
      <c r="Z245" s="67"/>
    </row>
    <row r="246" spans="1:26" ht="13.5" customHeight="1">
      <c r="A246" s="130"/>
      <c r="B246" s="130"/>
      <c r="C246" s="130"/>
      <c r="D246" s="130"/>
      <c r="E246" s="130"/>
      <c r="F246" s="131"/>
      <c r="G246" s="132"/>
      <c r="H246" s="132"/>
      <c r="I246" s="132"/>
      <c r="J246" s="132"/>
      <c r="K246" s="65"/>
      <c r="L246" s="65"/>
      <c r="M246" s="67"/>
      <c r="N246" s="67"/>
      <c r="O246" s="67"/>
      <c r="P246" s="67"/>
      <c r="Q246" s="67"/>
      <c r="R246" s="67"/>
      <c r="S246" s="67"/>
      <c r="T246" s="67"/>
      <c r="U246" s="67"/>
      <c r="V246" s="67"/>
      <c r="W246" s="67"/>
      <c r="X246" s="67"/>
      <c r="Y246" s="67"/>
      <c r="Z246" s="67"/>
    </row>
    <row r="247" spans="1:26" ht="13.5" customHeight="1">
      <c r="A247" s="130"/>
      <c r="B247" s="130"/>
      <c r="C247" s="130"/>
      <c r="D247" s="130"/>
      <c r="E247" s="130"/>
      <c r="F247" s="131"/>
      <c r="G247" s="132"/>
      <c r="H247" s="132"/>
      <c r="I247" s="132"/>
      <c r="J247" s="132"/>
      <c r="K247" s="65"/>
      <c r="L247" s="65"/>
      <c r="M247" s="67"/>
      <c r="N247" s="67"/>
      <c r="O247" s="67"/>
      <c r="P247" s="67"/>
      <c r="Q247" s="67"/>
      <c r="R247" s="67"/>
      <c r="S247" s="67"/>
      <c r="T247" s="67"/>
      <c r="U247" s="67"/>
      <c r="V247" s="67"/>
      <c r="W247" s="67"/>
      <c r="X247" s="67"/>
      <c r="Y247" s="67"/>
      <c r="Z247" s="67"/>
    </row>
    <row r="248" spans="1:26" ht="13.5" customHeight="1">
      <c r="A248" s="130"/>
      <c r="B248" s="130"/>
      <c r="C248" s="130"/>
      <c r="D248" s="130"/>
      <c r="E248" s="130"/>
      <c r="F248" s="131"/>
      <c r="G248" s="132"/>
      <c r="H248" s="132"/>
      <c r="I248" s="132"/>
      <c r="J248" s="132"/>
      <c r="K248" s="65"/>
      <c r="L248" s="65"/>
      <c r="M248" s="67"/>
      <c r="N248" s="67"/>
      <c r="O248" s="67"/>
      <c r="P248" s="67"/>
      <c r="Q248" s="67"/>
      <c r="R248" s="67"/>
      <c r="S248" s="67"/>
      <c r="T248" s="67"/>
      <c r="U248" s="67"/>
      <c r="V248" s="67"/>
      <c r="W248" s="67"/>
      <c r="X248" s="67"/>
      <c r="Y248" s="67"/>
      <c r="Z248" s="67"/>
    </row>
    <row r="249" spans="1:26" ht="13.5" customHeight="1">
      <c r="A249" s="130"/>
      <c r="B249" s="130"/>
      <c r="C249" s="130"/>
      <c r="D249" s="130"/>
      <c r="E249" s="130"/>
      <c r="F249" s="131"/>
      <c r="G249" s="132"/>
      <c r="H249" s="132"/>
      <c r="I249" s="132"/>
      <c r="J249" s="132"/>
      <c r="K249" s="65"/>
      <c r="L249" s="65"/>
      <c r="M249" s="67"/>
      <c r="N249" s="67"/>
      <c r="O249" s="67"/>
      <c r="P249" s="67"/>
      <c r="Q249" s="67"/>
      <c r="R249" s="67"/>
      <c r="S249" s="67"/>
      <c r="T249" s="67"/>
      <c r="U249" s="67"/>
      <c r="V249" s="67"/>
      <c r="W249" s="67"/>
      <c r="X249" s="67"/>
      <c r="Y249" s="67"/>
      <c r="Z249" s="67"/>
    </row>
    <row r="250" spans="1:26" ht="13.5" customHeight="1">
      <c r="A250" s="130"/>
      <c r="B250" s="130"/>
      <c r="C250" s="130"/>
      <c r="D250" s="130"/>
      <c r="E250" s="130"/>
      <c r="F250" s="131"/>
      <c r="G250" s="132"/>
      <c r="H250" s="132"/>
      <c r="I250" s="132"/>
      <c r="J250" s="132"/>
      <c r="K250" s="65"/>
      <c r="L250" s="65"/>
      <c r="M250" s="67"/>
      <c r="N250" s="67"/>
      <c r="O250" s="67"/>
      <c r="P250" s="67"/>
      <c r="Q250" s="67"/>
      <c r="R250" s="67"/>
      <c r="S250" s="67"/>
      <c r="T250" s="67"/>
      <c r="U250" s="67"/>
      <c r="V250" s="67"/>
      <c r="W250" s="67"/>
      <c r="X250" s="67"/>
      <c r="Y250" s="67"/>
      <c r="Z250" s="67"/>
    </row>
    <row r="251" spans="1:26" ht="13.5" customHeight="1">
      <c r="A251" s="130"/>
      <c r="B251" s="130"/>
      <c r="C251" s="130"/>
      <c r="D251" s="130"/>
      <c r="E251" s="130"/>
      <c r="F251" s="131"/>
      <c r="G251" s="132"/>
      <c r="H251" s="132"/>
      <c r="I251" s="132"/>
      <c r="J251" s="132"/>
      <c r="K251" s="65"/>
      <c r="L251" s="65"/>
      <c r="M251" s="67"/>
      <c r="N251" s="67"/>
      <c r="O251" s="67"/>
      <c r="P251" s="67"/>
      <c r="Q251" s="67"/>
      <c r="R251" s="67"/>
      <c r="S251" s="67"/>
      <c r="T251" s="67"/>
      <c r="U251" s="67"/>
      <c r="V251" s="67"/>
      <c r="W251" s="67"/>
      <c r="X251" s="67"/>
      <c r="Y251" s="67"/>
      <c r="Z251" s="67"/>
    </row>
    <row r="252" spans="1:26" ht="13.5" customHeight="1">
      <c r="A252" s="130"/>
      <c r="B252" s="130"/>
      <c r="C252" s="130"/>
      <c r="D252" s="130"/>
      <c r="E252" s="130"/>
      <c r="F252" s="131"/>
      <c r="G252" s="132"/>
      <c r="H252" s="132"/>
      <c r="I252" s="132"/>
      <c r="J252" s="132"/>
      <c r="K252" s="65"/>
      <c r="L252" s="65"/>
      <c r="M252" s="67"/>
      <c r="N252" s="67"/>
      <c r="O252" s="67"/>
      <c r="P252" s="67"/>
      <c r="Q252" s="67"/>
      <c r="R252" s="67"/>
      <c r="S252" s="67"/>
      <c r="T252" s="67"/>
      <c r="U252" s="67"/>
      <c r="V252" s="67"/>
      <c r="W252" s="67"/>
      <c r="X252" s="67"/>
      <c r="Y252" s="67"/>
      <c r="Z252" s="67"/>
    </row>
    <row r="253" spans="1:26" ht="13.5" customHeight="1">
      <c r="A253" s="130"/>
      <c r="B253" s="130"/>
      <c r="C253" s="130"/>
      <c r="D253" s="130"/>
      <c r="E253" s="130"/>
      <c r="F253" s="131"/>
      <c r="G253" s="132"/>
      <c r="H253" s="132"/>
      <c r="I253" s="132"/>
      <c r="J253" s="132"/>
      <c r="K253" s="65"/>
      <c r="L253" s="65"/>
      <c r="M253" s="67"/>
      <c r="N253" s="67"/>
      <c r="O253" s="67"/>
      <c r="P253" s="67"/>
      <c r="Q253" s="67"/>
      <c r="R253" s="67"/>
      <c r="S253" s="67"/>
      <c r="T253" s="67"/>
      <c r="U253" s="67"/>
      <c r="V253" s="67"/>
      <c r="W253" s="67"/>
      <c r="X253" s="67"/>
      <c r="Y253" s="67"/>
      <c r="Z253" s="67"/>
    </row>
    <row r="254" spans="1:26" ht="13.5" customHeight="1">
      <c r="A254" s="130"/>
      <c r="B254" s="130"/>
      <c r="C254" s="130"/>
      <c r="D254" s="130"/>
      <c r="E254" s="130"/>
      <c r="F254" s="131"/>
      <c r="G254" s="132"/>
      <c r="H254" s="132"/>
      <c r="I254" s="132"/>
      <c r="J254" s="132"/>
      <c r="K254" s="65"/>
      <c r="L254" s="65"/>
      <c r="M254" s="67"/>
      <c r="N254" s="67"/>
      <c r="O254" s="67"/>
      <c r="P254" s="67"/>
      <c r="Q254" s="67"/>
      <c r="R254" s="67"/>
      <c r="S254" s="67"/>
      <c r="T254" s="67"/>
      <c r="U254" s="67"/>
      <c r="V254" s="67"/>
      <c r="W254" s="67"/>
      <c r="X254" s="67"/>
      <c r="Y254" s="67"/>
      <c r="Z254" s="67"/>
    </row>
    <row r="255" spans="1:26" ht="13.5" customHeight="1">
      <c r="A255" s="130"/>
      <c r="B255" s="130"/>
      <c r="C255" s="130"/>
      <c r="D255" s="130"/>
      <c r="E255" s="130"/>
      <c r="F255" s="131"/>
      <c r="G255" s="132"/>
      <c r="H255" s="132"/>
      <c r="I255" s="132"/>
      <c r="J255" s="132"/>
      <c r="K255" s="65"/>
      <c r="L255" s="65"/>
      <c r="M255" s="67"/>
      <c r="N255" s="67"/>
      <c r="O255" s="67"/>
      <c r="P255" s="67"/>
      <c r="Q255" s="67"/>
      <c r="R255" s="67"/>
      <c r="S255" s="67"/>
      <c r="T255" s="67"/>
      <c r="U255" s="67"/>
      <c r="V255" s="67"/>
      <c r="W255" s="67"/>
      <c r="X255" s="67"/>
      <c r="Y255" s="67"/>
      <c r="Z255" s="67"/>
    </row>
    <row r="256" spans="1:26" ht="13.5" customHeight="1">
      <c r="A256" s="130"/>
      <c r="B256" s="130"/>
      <c r="C256" s="130"/>
      <c r="D256" s="130"/>
      <c r="E256" s="130"/>
      <c r="F256" s="131"/>
      <c r="G256" s="132"/>
      <c r="H256" s="132"/>
      <c r="I256" s="132"/>
      <c r="J256" s="132"/>
      <c r="K256" s="65"/>
      <c r="L256" s="65"/>
      <c r="M256" s="67"/>
      <c r="N256" s="67"/>
      <c r="O256" s="67"/>
      <c r="P256" s="67"/>
      <c r="Q256" s="67"/>
      <c r="R256" s="67"/>
      <c r="S256" s="67"/>
      <c r="T256" s="67"/>
      <c r="U256" s="67"/>
      <c r="V256" s="67"/>
      <c r="W256" s="67"/>
      <c r="X256" s="67"/>
      <c r="Y256" s="67"/>
      <c r="Z256" s="67"/>
    </row>
    <row r="257" spans="1:26" ht="13.5" customHeight="1">
      <c r="A257" s="130"/>
      <c r="B257" s="130"/>
      <c r="C257" s="130"/>
      <c r="D257" s="130"/>
      <c r="E257" s="130"/>
      <c r="F257" s="131"/>
      <c r="G257" s="132"/>
      <c r="H257" s="132"/>
      <c r="I257" s="132"/>
      <c r="J257" s="132"/>
      <c r="K257" s="65"/>
      <c r="L257" s="65"/>
      <c r="M257" s="67"/>
      <c r="N257" s="67"/>
      <c r="O257" s="67"/>
      <c r="P257" s="67"/>
      <c r="Q257" s="67"/>
      <c r="R257" s="67"/>
      <c r="S257" s="67"/>
      <c r="T257" s="67"/>
      <c r="U257" s="67"/>
      <c r="V257" s="67"/>
      <c r="W257" s="67"/>
      <c r="X257" s="67"/>
      <c r="Y257" s="67"/>
      <c r="Z257" s="67"/>
    </row>
    <row r="258" spans="1:26" ht="13.5" customHeight="1">
      <c r="A258" s="130"/>
      <c r="B258" s="130"/>
      <c r="C258" s="130"/>
      <c r="D258" s="130"/>
      <c r="E258" s="130"/>
      <c r="F258" s="131"/>
      <c r="G258" s="132"/>
      <c r="H258" s="132"/>
      <c r="I258" s="132"/>
      <c r="J258" s="132"/>
      <c r="K258" s="65"/>
      <c r="L258" s="65"/>
      <c r="M258" s="67"/>
      <c r="N258" s="67"/>
      <c r="O258" s="67"/>
      <c r="P258" s="67"/>
      <c r="Q258" s="67"/>
      <c r="R258" s="67"/>
      <c r="S258" s="67"/>
      <c r="T258" s="67"/>
      <c r="U258" s="67"/>
      <c r="V258" s="67"/>
      <c r="W258" s="67"/>
      <c r="X258" s="67"/>
      <c r="Y258" s="67"/>
      <c r="Z258" s="67"/>
    </row>
    <row r="259" spans="1:26" ht="13.5" customHeight="1">
      <c r="A259" s="130"/>
      <c r="B259" s="130"/>
      <c r="C259" s="130"/>
      <c r="D259" s="130"/>
      <c r="E259" s="130"/>
      <c r="F259" s="131"/>
      <c r="G259" s="132"/>
      <c r="H259" s="132"/>
      <c r="I259" s="132"/>
      <c r="J259" s="132"/>
      <c r="K259" s="65"/>
      <c r="L259" s="65"/>
      <c r="M259" s="67"/>
      <c r="N259" s="67"/>
      <c r="O259" s="67"/>
      <c r="P259" s="67"/>
      <c r="Q259" s="67"/>
      <c r="R259" s="67"/>
      <c r="S259" s="67"/>
      <c r="T259" s="67"/>
      <c r="U259" s="67"/>
      <c r="V259" s="67"/>
      <c r="W259" s="67"/>
      <c r="X259" s="67"/>
      <c r="Y259" s="67"/>
      <c r="Z259" s="67"/>
    </row>
    <row r="260" spans="1:26" ht="13.5" customHeight="1">
      <c r="A260" s="130"/>
      <c r="B260" s="130"/>
      <c r="C260" s="130"/>
      <c r="D260" s="130"/>
      <c r="E260" s="130"/>
      <c r="F260" s="131"/>
      <c r="G260" s="132"/>
      <c r="H260" s="132"/>
      <c r="I260" s="132"/>
      <c r="J260" s="132"/>
      <c r="K260" s="65"/>
      <c r="L260" s="65"/>
      <c r="M260" s="67"/>
      <c r="N260" s="67"/>
      <c r="O260" s="67"/>
      <c r="P260" s="67"/>
      <c r="Q260" s="67"/>
      <c r="R260" s="67"/>
      <c r="S260" s="67"/>
      <c r="T260" s="67"/>
      <c r="U260" s="67"/>
      <c r="V260" s="67"/>
      <c r="W260" s="67"/>
      <c r="X260" s="67"/>
      <c r="Y260" s="67"/>
      <c r="Z260" s="67"/>
    </row>
    <row r="261" spans="1:26" ht="13.5" customHeight="1">
      <c r="A261" s="130"/>
      <c r="B261" s="130"/>
      <c r="C261" s="130"/>
      <c r="D261" s="130"/>
      <c r="E261" s="130"/>
      <c r="F261" s="131"/>
      <c r="G261" s="132"/>
      <c r="H261" s="132"/>
      <c r="I261" s="132"/>
      <c r="J261" s="132"/>
      <c r="K261" s="65"/>
      <c r="L261" s="65"/>
      <c r="M261" s="67"/>
      <c r="N261" s="67"/>
      <c r="O261" s="67"/>
      <c r="P261" s="67"/>
      <c r="Q261" s="67"/>
      <c r="R261" s="67"/>
      <c r="S261" s="67"/>
      <c r="T261" s="67"/>
      <c r="U261" s="67"/>
      <c r="V261" s="67"/>
      <c r="W261" s="67"/>
      <c r="X261" s="67"/>
      <c r="Y261" s="67"/>
      <c r="Z261" s="67"/>
    </row>
    <row r="262" spans="1:26" ht="13.5" customHeight="1">
      <c r="A262" s="130"/>
      <c r="B262" s="130"/>
      <c r="C262" s="130"/>
      <c r="D262" s="130"/>
      <c r="E262" s="130"/>
      <c r="F262" s="131"/>
      <c r="G262" s="132"/>
      <c r="H262" s="132"/>
      <c r="I262" s="132"/>
      <c r="J262" s="132"/>
      <c r="K262" s="65"/>
      <c r="L262" s="65"/>
      <c r="M262" s="67"/>
      <c r="N262" s="67"/>
      <c r="O262" s="67"/>
      <c r="P262" s="67"/>
      <c r="Q262" s="67"/>
      <c r="R262" s="67"/>
      <c r="S262" s="67"/>
      <c r="T262" s="67"/>
      <c r="U262" s="67"/>
      <c r="V262" s="67"/>
      <c r="W262" s="67"/>
      <c r="X262" s="67"/>
      <c r="Y262" s="67"/>
      <c r="Z262" s="67"/>
    </row>
    <row r="263" spans="1:26" ht="13.5" customHeight="1">
      <c r="A263" s="130"/>
      <c r="B263" s="130"/>
      <c r="C263" s="130"/>
      <c r="D263" s="130"/>
      <c r="E263" s="130"/>
      <c r="F263" s="131"/>
      <c r="G263" s="132"/>
      <c r="H263" s="132"/>
      <c r="I263" s="132"/>
      <c r="J263" s="132"/>
      <c r="K263" s="65"/>
      <c r="L263" s="65"/>
      <c r="M263" s="67"/>
      <c r="N263" s="67"/>
      <c r="O263" s="67"/>
      <c r="P263" s="67"/>
      <c r="Q263" s="67"/>
      <c r="R263" s="67"/>
      <c r="S263" s="67"/>
      <c r="T263" s="67"/>
      <c r="U263" s="67"/>
      <c r="V263" s="67"/>
      <c r="W263" s="67"/>
      <c r="X263" s="67"/>
      <c r="Y263" s="67"/>
      <c r="Z263" s="67"/>
    </row>
    <row r="264" spans="1:26" ht="13.5" customHeight="1">
      <c r="A264" s="130"/>
      <c r="B264" s="130"/>
      <c r="C264" s="130"/>
      <c r="D264" s="130"/>
      <c r="E264" s="130"/>
      <c r="F264" s="131"/>
      <c r="G264" s="132"/>
      <c r="H264" s="132"/>
      <c r="I264" s="132"/>
      <c r="J264" s="132"/>
      <c r="K264" s="65"/>
      <c r="L264" s="65"/>
      <c r="M264" s="67"/>
      <c r="N264" s="67"/>
      <c r="O264" s="67"/>
      <c r="P264" s="67"/>
      <c r="Q264" s="67"/>
      <c r="R264" s="67"/>
      <c r="S264" s="67"/>
      <c r="T264" s="67"/>
      <c r="U264" s="67"/>
      <c r="V264" s="67"/>
      <c r="W264" s="67"/>
      <c r="X264" s="67"/>
      <c r="Y264" s="67"/>
      <c r="Z264" s="67"/>
    </row>
    <row r="265" spans="1:26" ht="13.5" customHeight="1">
      <c r="A265" s="130"/>
      <c r="B265" s="130"/>
      <c r="C265" s="130"/>
      <c r="D265" s="130"/>
      <c r="E265" s="130"/>
      <c r="F265" s="131"/>
      <c r="G265" s="132"/>
      <c r="H265" s="132"/>
      <c r="I265" s="132"/>
      <c r="J265" s="132"/>
      <c r="K265" s="65"/>
      <c r="L265" s="65"/>
      <c r="M265" s="67"/>
      <c r="N265" s="67"/>
      <c r="O265" s="67"/>
      <c r="P265" s="67"/>
      <c r="Q265" s="67"/>
      <c r="R265" s="67"/>
      <c r="S265" s="67"/>
      <c r="T265" s="67"/>
      <c r="U265" s="67"/>
      <c r="V265" s="67"/>
      <c r="W265" s="67"/>
      <c r="X265" s="67"/>
      <c r="Y265" s="67"/>
      <c r="Z265" s="67"/>
    </row>
    <row r="266" spans="1:26" ht="13.5" customHeight="1">
      <c r="A266" s="130"/>
      <c r="B266" s="130"/>
      <c r="C266" s="130"/>
      <c r="D266" s="130"/>
      <c r="E266" s="130"/>
      <c r="F266" s="131"/>
      <c r="G266" s="132"/>
      <c r="H266" s="132"/>
      <c r="I266" s="132"/>
      <c r="J266" s="132"/>
      <c r="K266" s="65"/>
      <c r="L266" s="65"/>
      <c r="M266" s="67"/>
      <c r="N266" s="67"/>
      <c r="O266" s="67"/>
      <c r="P266" s="67"/>
      <c r="Q266" s="67"/>
      <c r="R266" s="67"/>
      <c r="S266" s="67"/>
      <c r="T266" s="67"/>
      <c r="U266" s="67"/>
      <c r="V266" s="67"/>
      <c r="W266" s="67"/>
      <c r="X266" s="67"/>
      <c r="Y266" s="67"/>
      <c r="Z266" s="67"/>
    </row>
    <row r="267" spans="1:26" ht="13.5" customHeight="1">
      <c r="A267" s="130"/>
      <c r="B267" s="130"/>
      <c r="C267" s="130"/>
      <c r="D267" s="130"/>
      <c r="E267" s="130"/>
      <c r="F267" s="131"/>
      <c r="G267" s="132"/>
      <c r="H267" s="132"/>
      <c r="I267" s="132"/>
      <c r="J267" s="132"/>
      <c r="K267" s="65"/>
      <c r="L267" s="65"/>
      <c r="M267" s="67"/>
      <c r="N267" s="67"/>
      <c r="O267" s="67"/>
      <c r="P267" s="67"/>
      <c r="Q267" s="67"/>
      <c r="R267" s="67"/>
      <c r="S267" s="67"/>
      <c r="T267" s="67"/>
      <c r="U267" s="67"/>
      <c r="V267" s="67"/>
      <c r="W267" s="67"/>
      <c r="X267" s="67"/>
      <c r="Y267" s="67"/>
      <c r="Z267" s="67"/>
    </row>
    <row r="268" spans="1:26" ht="13.5" customHeight="1">
      <c r="A268" s="130"/>
      <c r="B268" s="130"/>
      <c r="C268" s="130"/>
      <c r="D268" s="130"/>
      <c r="E268" s="130"/>
      <c r="F268" s="131"/>
      <c r="G268" s="132"/>
      <c r="H268" s="132"/>
      <c r="I268" s="132"/>
      <c r="J268" s="132"/>
      <c r="K268" s="65"/>
      <c r="L268" s="65"/>
      <c r="M268" s="67"/>
      <c r="N268" s="67"/>
      <c r="O268" s="67"/>
      <c r="P268" s="67"/>
      <c r="Q268" s="67"/>
      <c r="R268" s="67"/>
      <c r="S268" s="67"/>
      <c r="T268" s="67"/>
      <c r="U268" s="67"/>
      <c r="V268" s="67"/>
      <c r="W268" s="67"/>
      <c r="X268" s="67"/>
      <c r="Y268" s="67"/>
      <c r="Z268" s="67"/>
    </row>
    <row r="269" spans="1:26" ht="13.5" customHeight="1">
      <c r="A269" s="130"/>
      <c r="B269" s="130"/>
      <c r="C269" s="130"/>
      <c r="D269" s="130"/>
      <c r="E269" s="130"/>
      <c r="F269" s="131"/>
      <c r="G269" s="132"/>
      <c r="H269" s="132"/>
      <c r="I269" s="132"/>
      <c r="J269" s="132"/>
      <c r="K269" s="65"/>
      <c r="L269" s="65"/>
      <c r="M269" s="67"/>
      <c r="N269" s="67"/>
      <c r="O269" s="67"/>
      <c r="P269" s="67"/>
      <c r="Q269" s="67"/>
      <c r="R269" s="67"/>
      <c r="S269" s="67"/>
      <c r="T269" s="67"/>
      <c r="U269" s="67"/>
      <c r="V269" s="67"/>
      <c r="W269" s="67"/>
      <c r="X269" s="67"/>
      <c r="Y269" s="67"/>
      <c r="Z269" s="67"/>
    </row>
    <row r="270" spans="1:26" ht="13.5" customHeight="1">
      <c r="A270" s="130"/>
      <c r="B270" s="130"/>
      <c r="C270" s="130"/>
      <c r="D270" s="130"/>
      <c r="E270" s="130"/>
      <c r="F270" s="131"/>
      <c r="G270" s="132"/>
      <c r="H270" s="132"/>
      <c r="I270" s="132"/>
      <c r="J270" s="132"/>
      <c r="K270" s="65"/>
      <c r="L270" s="65"/>
      <c r="M270" s="67"/>
      <c r="N270" s="67"/>
      <c r="O270" s="67"/>
      <c r="P270" s="67"/>
      <c r="Q270" s="67"/>
      <c r="R270" s="67"/>
      <c r="S270" s="67"/>
      <c r="T270" s="67"/>
      <c r="U270" s="67"/>
      <c r="V270" s="67"/>
      <c r="W270" s="67"/>
      <c r="X270" s="67"/>
      <c r="Y270" s="67"/>
      <c r="Z270" s="67"/>
    </row>
    <row r="271" spans="1:26" ht="13.5" customHeight="1">
      <c r="A271" s="130"/>
      <c r="B271" s="130"/>
      <c r="C271" s="130"/>
      <c r="D271" s="130"/>
      <c r="E271" s="130"/>
      <c r="F271" s="131"/>
      <c r="G271" s="132"/>
      <c r="H271" s="132"/>
      <c r="I271" s="132"/>
      <c r="J271" s="132"/>
      <c r="K271" s="65"/>
      <c r="L271" s="65"/>
      <c r="M271" s="67"/>
      <c r="N271" s="67"/>
      <c r="O271" s="67"/>
      <c r="P271" s="67"/>
      <c r="Q271" s="67"/>
      <c r="R271" s="67"/>
      <c r="S271" s="67"/>
      <c r="T271" s="67"/>
      <c r="U271" s="67"/>
      <c r="V271" s="67"/>
      <c r="W271" s="67"/>
      <c r="X271" s="67"/>
      <c r="Y271" s="67"/>
      <c r="Z271" s="67"/>
    </row>
    <row r="272" spans="1:26" ht="13.5" customHeight="1">
      <c r="A272" s="130"/>
      <c r="B272" s="130"/>
      <c r="C272" s="130"/>
      <c r="D272" s="130"/>
      <c r="E272" s="130"/>
      <c r="F272" s="131"/>
      <c r="G272" s="132"/>
      <c r="H272" s="132"/>
      <c r="I272" s="132"/>
      <c r="J272" s="132"/>
      <c r="K272" s="65"/>
      <c r="L272" s="65"/>
      <c r="M272" s="67"/>
      <c r="N272" s="67"/>
      <c r="O272" s="67"/>
      <c r="P272" s="67"/>
      <c r="Q272" s="67"/>
      <c r="R272" s="67"/>
      <c r="S272" s="67"/>
      <c r="T272" s="67"/>
      <c r="U272" s="67"/>
      <c r="V272" s="67"/>
      <c r="W272" s="67"/>
      <c r="X272" s="67"/>
      <c r="Y272" s="67"/>
      <c r="Z272" s="67"/>
    </row>
    <row r="273" spans="1:26" ht="13.5" customHeight="1">
      <c r="A273" s="130"/>
      <c r="B273" s="130"/>
      <c r="C273" s="130"/>
      <c r="D273" s="130"/>
      <c r="E273" s="130"/>
      <c r="F273" s="131"/>
      <c r="G273" s="132"/>
      <c r="H273" s="132"/>
      <c r="I273" s="132"/>
      <c r="J273" s="132"/>
      <c r="K273" s="65"/>
      <c r="L273" s="65"/>
      <c r="M273" s="67"/>
      <c r="N273" s="67"/>
      <c r="O273" s="67"/>
      <c r="P273" s="67"/>
      <c r="Q273" s="67"/>
      <c r="R273" s="67"/>
      <c r="S273" s="67"/>
      <c r="T273" s="67"/>
      <c r="U273" s="67"/>
      <c r="V273" s="67"/>
      <c r="W273" s="67"/>
      <c r="X273" s="67"/>
      <c r="Y273" s="67"/>
      <c r="Z273" s="67"/>
    </row>
    <row r="274" spans="1:26" ht="13.5" customHeight="1">
      <c r="A274" s="130"/>
      <c r="B274" s="130"/>
      <c r="C274" s="130"/>
      <c r="D274" s="130"/>
      <c r="E274" s="130"/>
      <c r="F274" s="131"/>
      <c r="G274" s="132"/>
      <c r="H274" s="132"/>
      <c r="I274" s="132"/>
      <c r="J274" s="132"/>
      <c r="K274" s="65"/>
      <c r="L274" s="65"/>
      <c r="M274" s="67"/>
      <c r="N274" s="67"/>
      <c r="O274" s="67"/>
      <c r="P274" s="67"/>
      <c r="Q274" s="67"/>
      <c r="R274" s="67"/>
      <c r="S274" s="67"/>
      <c r="T274" s="67"/>
      <c r="U274" s="67"/>
      <c r="V274" s="67"/>
      <c r="W274" s="67"/>
      <c r="X274" s="67"/>
      <c r="Y274" s="67"/>
      <c r="Z274" s="67"/>
    </row>
    <row r="275" spans="1:26" ht="13.5" customHeight="1">
      <c r="A275" s="130"/>
      <c r="B275" s="130"/>
      <c r="C275" s="130"/>
      <c r="D275" s="130"/>
      <c r="E275" s="130"/>
      <c r="F275" s="131"/>
      <c r="G275" s="132"/>
      <c r="H275" s="132"/>
      <c r="I275" s="132"/>
      <c r="J275" s="132"/>
      <c r="K275" s="65"/>
      <c r="L275" s="65"/>
      <c r="M275" s="67"/>
      <c r="N275" s="67"/>
      <c r="O275" s="67"/>
      <c r="P275" s="67"/>
      <c r="Q275" s="67"/>
      <c r="R275" s="67"/>
      <c r="S275" s="67"/>
      <c r="T275" s="67"/>
      <c r="U275" s="67"/>
      <c r="V275" s="67"/>
      <c r="W275" s="67"/>
      <c r="X275" s="67"/>
      <c r="Y275" s="67"/>
      <c r="Z275" s="67"/>
    </row>
    <row r="276" spans="1:26" ht="13.5" customHeight="1">
      <c r="A276" s="130"/>
      <c r="B276" s="130"/>
      <c r="C276" s="130"/>
      <c r="D276" s="130"/>
      <c r="E276" s="130"/>
      <c r="F276" s="131"/>
      <c r="G276" s="132"/>
      <c r="H276" s="132"/>
      <c r="I276" s="132"/>
      <c r="J276" s="132"/>
      <c r="K276" s="65"/>
      <c r="L276" s="65"/>
      <c r="M276" s="67"/>
      <c r="N276" s="67"/>
      <c r="O276" s="67"/>
      <c r="P276" s="67"/>
      <c r="Q276" s="67"/>
      <c r="R276" s="67"/>
      <c r="S276" s="67"/>
      <c r="T276" s="67"/>
      <c r="U276" s="67"/>
      <c r="V276" s="67"/>
      <c r="W276" s="67"/>
      <c r="X276" s="67"/>
      <c r="Y276" s="67"/>
      <c r="Z276" s="67"/>
    </row>
    <row r="277" spans="1:26" ht="13.5" customHeight="1">
      <c r="A277" s="130"/>
      <c r="B277" s="130"/>
      <c r="C277" s="130"/>
      <c r="D277" s="130"/>
      <c r="E277" s="130"/>
      <c r="F277" s="131"/>
      <c r="G277" s="132"/>
      <c r="H277" s="132"/>
      <c r="I277" s="132"/>
      <c r="J277" s="132"/>
      <c r="K277" s="65"/>
      <c r="L277" s="65"/>
      <c r="M277" s="67"/>
      <c r="N277" s="67"/>
      <c r="O277" s="67"/>
      <c r="P277" s="67"/>
      <c r="Q277" s="67"/>
      <c r="R277" s="67"/>
      <c r="S277" s="67"/>
      <c r="T277" s="67"/>
      <c r="U277" s="67"/>
      <c r="V277" s="67"/>
      <c r="W277" s="67"/>
      <c r="X277" s="67"/>
      <c r="Y277" s="67"/>
      <c r="Z277" s="67"/>
    </row>
    <row r="278" spans="1:26" ht="13.5" customHeight="1">
      <c r="A278" s="130"/>
      <c r="B278" s="130"/>
      <c r="C278" s="130"/>
      <c r="D278" s="130"/>
      <c r="E278" s="130"/>
      <c r="F278" s="131"/>
      <c r="G278" s="132"/>
      <c r="H278" s="132"/>
      <c r="I278" s="132"/>
      <c r="J278" s="132"/>
      <c r="K278" s="65"/>
      <c r="L278" s="65"/>
      <c r="M278" s="67"/>
      <c r="N278" s="67"/>
      <c r="O278" s="67"/>
      <c r="P278" s="67"/>
      <c r="Q278" s="67"/>
      <c r="R278" s="67"/>
      <c r="S278" s="67"/>
      <c r="T278" s="67"/>
      <c r="U278" s="67"/>
      <c r="V278" s="67"/>
      <c r="W278" s="67"/>
      <c r="X278" s="67"/>
      <c r="Y278" s="67"/>
      <c r="Z278" s="67"/>
    </row>
    <row r="279" spans="1:26" ht="13.5" customHeight="1">
      <c r="A279" s="130"/>
      <c r="B279" s="130"/>
      <c r="C279" s="130"/>
      <c r="D279" s="130"/>
      <c r="E279" s="130"/>
      <c r="F279" s="131"/>
      <c r="G279" s="132"/>
      <c r="H279" s="132"/>
      <c r="I279" s="132"/>
      <c r="J279" s="132"/>
      <c r="K279" s="65"/>
      <c r="L279" s="65"/>
      <c r="M279" s="67"/>
      <c r="N279" s="67"/>
      <c r="O279" s="67"/>
      <c r="P279" s="67"/>
      <c r="Q279" s="67"/>
      <c r="R279" s="67"/>
      <c r="S279" s="67"/>
      <c r="T279" s="67"/>
      <c r="U279" s="67"/>
      <c r="V279" s="67"/>
      <c r="W279" s="67"/>
      <c r="X279" s="67"/>
      <c r="Y279" s="67"/>
      <c r="Z279" s="67"/>
    </row>
    <row r="280" spans="1:26" ht="13.5" customHeight="1">
      <c r="A280" s="130"/>
      <c r="B280" s="130"/>
      <c r="C280" s="130"/>
      <c r="D280" s="130"/>
      <c r="E280" s="130"/>
      <c r="F280" s="131"/>
      <c r="G280" s="132"/>
      <c r="H280" s="132"/>
      <c r="I280" s="132"/>
      <c r="J280" s="132"/>
      <c r="K280" s="65"/>
      <c r="L280" s="65"/>
      <c r="M280" s="67"/>
      <c r="N280" s="67"/>
      <c r="O280" s="67"/>
      <c r="P280" s="67"/>
      <c r="Q280" s="67"/>
      <c r="R280" s="67"/>
      <c r="S280" s="67"/>
      <c r="T280" s="67"/>
      <c r="U280" s="67"/>
      <c r="V280" s="67"/>
      <c r="W280" s="67"/>
      <c r="X280" s="67"/>
      <c r="Y280" s="67"/>
      <c r="Z280" s="67"/>
    </row>
    <row r="281" spans="1:26" ht="13.5" customHeight="1">
      <c r="A281" s="130"/>
      <c r="B281" s="130"/>
      <c r="C281" s="130"/>
      <c r="D281" s="130"/>
      <c r="E281" s="130"/>
      <c r="F281" s="131"/>
      <c r="G281" s="132"/>
      <c r="H281" s="132"/>
      <c r="I281" s="132"/>
      <c r="J281" s="132"/>
      <c r="K281" s="65"/>
      <c r="L281" s="65"/>
      <c r="M281" s="67"/>
      <c r="N281" s="67"/>
      <c r="O281" s="67"/>
      <c r="P281" s="67"/>
      <c r="Q281" s="67"/>
      <c r="R281" s="67"/>
      <c r="S281" s="67"/>
      <c r="T281" s="67"/>
      <c r="U281" s="67"/>
      <c r="V281" s="67"/>
      <c r="W281" s="67"/>
      <c r="X281" s="67"/>
      <c r="Y281" s="67"/>
      <c r="Z281" s="67"/>
    </row>
    <row r="282" spans="1:26" ht="13.5" customHeight="1">
      <c r="A282" s="130"/>
      <c r="B282" s="130"/>
      <c r="C282" s="130"/>
      <c r="D282" s="130"/>
      <c r="E282" s="130"/>
      <c r="F282" s="131"/>
      <c r="G282" s="132"/>
      <c r="H282" s="132"/>
      <c r="I282" s="132"/>
      <c r="J282" s="132"/>
      <c r="K282" s="65"/>
      <c r="L282" s="65"/>
      <c r="M282" s="67"/>
      <c r="N282" s="67"/>
      <c r="O282" s="67"/>
      <c r="P282" s="67"/>
      <c r="Q282" s="67"/>
      <c r="R282" s="67"/>
      <c r="S282" s="67"/>
      <c r="T282" s="67"/>
      <c r="U282" s="67"/>
      <c r="V282" s="67"/>
      <c r="W282" s="67"/>
      <c r="X282" s="67"/>
      <c r="Y282" s="67"/>
      <c r="Z282" s="67"/>
    </row>
    <row r="283" spans="1:26" ht="13.5" customHeight="1">
      <c r="A283" s="130"/>
      <c r="B283" s="130"/>
      <c r="C283" s="130"/>
      <c r="D283" s="130"/>
      <c r="E283" s="130"/>
      <c r="F283" s="131"/>
      <c r="G283" s="132"/>
      <c r="H283" s="132"/>
      <c r="I283" s="132"/>
      <c r="J283" s="132"/>
      <c r="K283" s="65"/>
      <c r="L283" s="65"/>
      <c r="M283" s="67"/>
      <c r="N283" s="67"/>
      <c r="O283" s="67"/>
      <c r="P283" s="67"/>
      <c r="Q283" s="67"/>
      <c r="R283" s="67"/>
      <c r="S283" s="67"/>
      <c r="T283" s="67"/>
      <c r="U283" s="67"/>
      <c r="V283" s="67"/>
      <c r="W283" s="67"/>
      <c r="X283" s="67"/>
      <c r="Y283" s="67"/>
      <c r="Z283" s="67"/>
    </row>
    <row r="284" spans="1:26" ht="13.5" customHeight="1">
      <c r="A284" s="130"/>
      <c r="B284" s="130"/>
      <c r="C284" s="130"/>
      <c r="D284" s="130"/>
      <c r="E284" s="130"/>
      <c r="F284" s="131"/>
      <c r="G284" s="132"/>
      <c r="H284" s="132"/>
      <c r="I284" s="132"/>
      <c r="J284" s="132"/>
      <c r="K284" s="65"/>
      <c r="L284" s="65"/>
      <c r="M284" s="67"/>
      <c r="N284" s="67"/>
      <c r="O284" s="67"/>
      <c r="P284" s="67"/>
      <c r="Q284" s="67"/>
      <c r="R284" s="67"/>
      <c r="S284" s="67"/>
      <c r="T284" s="67"/>
      <c r="U284" s="67"/>
      <c r="V284" s="67"/>
      <c r="W284" s="67"/>
      <c r="X284" s="67"/>
      <c r="Y284" s="67"/>
      <c r="Z284" s="67"/>
    </row>
    <row r="285" spans="1:26" ht="13.5" customHeight="1">
      <c r="A285" s="130"/>
      <c r="B285" s="130"/>
      <c r="C285" s="130"/>
      <c r="D285" s="130"/>
      <c r="E285" s="130"/>
      <c r="F285" s="131"/>
      <c r="G285" s="132"/>
      <c r="H285" s="132"/>
      <c r="I285" s="132"/>
      <c r="J285" s="132"/>
      <c r="K285" s="65"/>
      <c r="L285" s="65"/>
      <c r="M285" s="67"/>
      <c r="N285" s="67"/>
      <c r="O285" s="67"/>
      <c r="P285" s="67"/>
      <c r="Q285" s="67"/>
      <c r="R285" s="67"/>
      <c r="S285" s="67"/>
      <c r="T285" s="67"/>
      <c r="U285" s="67"/>
      <c r="V285" s="67"/>
      <c r="W285" s="67"/>
      <c r="X285" s="67"/>
      <c r="Y285" s="67"/>
      <c r="Z285" s="67"/>
    </row>
    <row r="286" spans="1:26" ht="13.5" customHeight="1">
      <c r="A286" s="130"/>
      <c r="B286" s="130"/>
      <c r="C286" s="130"/>
      <c r="D286" s="130"/>
      <c r="E286" s="130"/>
      <c r="F286" s="131"/>
      <c r="G286" s="132"/>
      <c r="H286" s="132"/>
      <c r="I286" s="132"/>
      <c r="J286" s="132"/>
      <c r="K286" s="65"/>
      <c r="L286" s="65"/>
      <c r="M286" s="67"/>
      <c r="N286" s="67"/>
      <c r="O286" s="67"/>
      <c r="P286" s="67"/>
      <c r="Q286" s="67"/>
      <c r="R286" s="67"/>
      <c r="S286" s="67"/>
      <c r="T286" s="67"/>
      <c r="U286" s="67"/>
      <c r="V286" s="67"/>
      <c r="W286" s="67"/>
      <c r="X286" s="67"/>
      <c r="Y286" s="67"/>
      <c r="Z286" s="67"/>
    </row>
    <row r="287" spans="1:26" ht="13.5" customHeight="1">
      <c r="A287" s="130"/>
      <c r="B287" s="130"/>
      <c r="C287" s="130"/>
      <c r="D287" s="130"/>
      <c r="E287" s="130"/>
      <c r="F287" s="131"/>
      <c r="G287" s="132"/>
      <c r="H287" s="132"/>
      <c r="I287" s="132"/>
      <c r="J287" s="132"/>
      <c r="K287" s="65"/>
      <c r="L287" s="65"/>
      <c r="M287" s="67"/>
      <c r="N287" s="67"/>
      <c r="O287" s="67"/>
      <c r="P287" s="67"/>
      <c r="Q287" s="67"/>
      <c r="R287" s="67"/>
      <c r="S287" s="67"/>
      <c r="T287" s="67"/>
      <c r="U287" s="67"/>
      <c r="V287" s="67"/>
      <c r="W287" s="67"/>
      <c r="X287" s="67"/>
      <c r="Y287" s="67"/>
      <c r="Z287" s="67"/>
    </row>
    <row r="288" spans="1:26" ht="13.5" customHeight="1">
      <c r="A288" s="130"/>
      <c r="B288" s="130"/>
      <c r="C288" s="130"/>
      <c r="D288" s="130"/>
      <c r="E288" s="130"/>
      <c r="F288" s="131"/>
      <c r="G288" s="132"/>
      <c r="H288" s="132"/>
      <c r="I288" s="132"/>
      <c r="J288" s="132"/>
      <c r="K288" s="65"/>
      <c r="L288" s="65"/>
      <c r="M288" s="67"/>
      <c r="N288" s="67"/>
      <c r="O288" s="67"/>
      <c r="P288" s="67"/>
      <c r="Q288" s="67"/>
      <c r="R288" s="67"/>
      <c r="S288" s="67"/>
      <c r="T288" s="67"/>
      <c r="U288" s="67"/>
      <c r="V288" s="67"/>
      <c r="W288" s="67"/>
      <c r="X288" s="67"/>
      <c r="Y288" s="67"/>
      <c r="Z288" s="67"/>
    </row>
    <row r="289" spans="1:26" ht="13.5" customHeight="1">
      <c r="A289" s="130"/>
      <c r="B289" s="130"/>
      <c r="C289" s="130"/>
      <c r="D289" s="130"/>
      <c r="E289" s="130"/>
      <c r="F289" s="131"/>
      <c r="G289" s="132"/>
      <c r="H289" s="132"/>
      <c r="I289" s="132"/>
      <c r="J289" s="132"/>
      <c r="K289" s="65"/>
      <c r="L289" s="65"/>
      <c r="M289" s="67"/>
      <c r="N289" s="67"/>
      <c r="O289" s="67"/>
      <c r="P289" s="67"/>
      <c r="Q289" s="67"/>
      <c r="R289" s="67"/>
      <c r="S289" s="67"/>
      <c r="T289" s="67"/>
      <c r="U289" s="67"/>
      <c r="V289" s="67"/>
      <c r="W289" s="67"/>
      <c r="X289" s="67"/>
      <c r="Y289" s="67"/>
      <c r="Z289" s="67"/>
    </row>
    <row r="290" spans="1:26" ht="13.5" customHeight="1">
      <c r="A290" s="130"/>
      <c r="B290" s="130"/>
      <c r="C290" s="130"/>
      <c r="D290" s="130"/>
      <c r="E290" s="130"/>
      <c r="F290" s="131"/>
      <c r="G290" s="132"/>
      <c r="H290" s="132"/>
      <c r="I290" s="132"/>
      <c r="J290" s="132"/>
      <c r="K290" s="65"/>
      <c r="L290" s="65"/>
      <c r="M290" s="67"/>
      <c r="N290" s="67"/>
      <c r="O290" s="67"/>
      <c r="P290" s="67"/>
      <c r="Q290" s="67"/>
      <c r="R290" s="67"/>
      <c r="S290" s="67"/>
      <c r="T290" s="67"/>
      <c r="U290" s="67"/>
      <c r="V290" s="67"/>
      <c r="W290" s="67"/>
      <c r="X290" s="67"/>
      <c r="Y290" s="67"/>
      <c r="Z290" s="67"/>
    </row>
    <row r="291" spans="1:26" ht="13.5" customHeight="1">
      <c r="A291" s="130"/>
      <c r="B291" s="130"/>
      <c r="C291" s="130"/>
      <c r="D291" s="130"/>
      <c r="E291" s="130"/>
      <c r="F291" s="131"/>
      <c r="G291" s="132"/>
      <c r="H291" s="132"/>
      <c r="I291" s="132"/>
      <c r="J291" s="132"/>
      <c r="K291" s="65"/>
      <c r="L291" s="65"/>
      <c r="M291" s="67"/>
      <c r="N291" s="67"/>
      <c r="O291" s="67"/>
      <c r="P291" s="67"/>
      <c r="Q291" s="67"/>
      <c r="R291" s="67"/>
      <c r="S291" s="67"/>
      <c r="T291" s="67"/>
      <c r="U291" s="67"/>
      <c r="V291" s="67"/>
      <c r="W291" s="67"/>
      <c r="X291" s="67"/>
      <c r="Y291" s="67"/>
      <c r="Z291" s="67"/>
    </row>
    <row r="292" spans="1:26" ht="13.5" customHeight="1">
      <c r="A292" s="130"/>
      <c r="B292" s="130"/>
      <c r="C292" s="130"/>
      <c r="D292" s="130"/>
      <c r="E292" s="130"/>
      <c r="F292" s="131"/>
      <c r="G292" s="132"/>
      <c r="H292" s="132"/>
      <c r="I292" s="132"/>
      <c r="J292" s="132"/>
      <c r="K292" s="65"/>
      <c r="L292" s="65"/>
      <c r="M292" s="67"/>
      <c r="N292" s="67"/>
      <c r="O292" s="67"/>
      <c r="P292" s="67"/>
      <c r="Q292" s="67"/>
      <c r="R292" s="67"/>
      <c r="S292" s="67"/>
      <c r="T292" s="67"/>
      <c r="U292" s="67"/>
      <c r="V292" s="67"/>
      <c r="W292" s="67"/>
      <c r="X292" s="67"/>
      <c r="Y292" s="67"/>
      <c r="Z292" s="67"/>
    </row>
    <row r="293" spans="1:26" ht="13.5" customHeight="1">
      <c r="A293" s="130"/>
      <c r="B293" s="130"/>
      <c r="C293" s="130"/>
      <c r="D293" s="130"/>
      <c r="E293" s="130"/>
      <c r="F293" s="131"/>
      <c r="G293" s="132"/>
      <c r="H293" s="132"/>
      <c r="I293" s="132"/>
      <c r="J293" s="132"/>
      <c r="K293" s="65"/>
      <c r="L293" s="65"/>
      <c r="M293" s="67"/>
      <c r="N293" s="67"/>
      <c r="O293" s="67"/>
      <c r="P293" s="67"/>
      <c r="Q293" s="67"/>
      <c r="R293" s="67"/>
      <c r="S293" s="67"/>
      <c r="T293" s="67"/>
      <c r="U293" s="67"/>
      <c r="V293" s="67"/>
      <c r="W293" s="67"/>
      <c r="X293" s="67"/>
      <c r="Y293" s="67"/>
      <c r="Z293" s="67"/>
    </row>
    <row r="294" spans="1:26" ht="13.5" customHeight="1">
      <c r="A294" s="130"/>
      <c r="B294" s="130"/>
      <c r="C294" s="130"/>
      <c r="D294" s="130"/>
      <c r="E294" s="130"/>
      <c r="F294" s="131"/>
      <c r="G294" s="132"/>
      <c r="H294" s="132"/>
      <c r="I294" s="132"/>
      <c r="J294" s="132"/>
      <c r="K294" s="65"/>
      <c r="L294" s="65"/>
      <c r="M294" s="67"/>
      <c r="N294" s="67"/>
      <c r="O294" s="67"/>
      <c r="P294" s="67"/>
      <c r="Q294" s="67"/>
      <c r="R294" s="67"/>
      <c r="S294" s="67"/>
      <c r="T294" s="67"/>
      <c r="U294" s="67"/>
      <c r="V294" s="67"/>
      <c r="W294" s="67"/>
      <c r="X294" s="67"/>
      <c r="Y294" s="67"/>
      <c r="Z294" s="67"/>
    </row>
    <row r="295" spans="1:26" ht="13.5" customHeight="1">
      <c r="A295" s="130"/>
      <c r="B295" s="130"/>
      <c r="C295" s="130"/>
      <c r="D295" s="130"/>
      <c r="E295" s="130"/>
      <c r="F295" s="131"/>
      <c r="G295" s="132"/>
      <c r="H295" s="132"/>
      <c r="I295" s="132"/>
      <c r="J295" s="132"/>
      <c r="K295" s="65"/>
      <c r="L295" s="65"/>
      <c r="M295" s="67"/>
      <c r="N295" s="67"/>
      <c r="O295" s="67"/>
      <c r="P295" s="67"/>
      <c r="Q295" s="67"/>
      <c r="R295" s="67"/>
      <c r="S295" s="67"/>
      <c r="T295" s="67"/>
      <c r="U295" s="67"/>
      <c r="V295" s="67"/>
      <c r="W295" s="67"/>
      <c r="X295" s="67"/>
      <c r="Y295" s="67"/>
      <c r="Z295" s="67"/>
    </row>
    <row r="296" spans="1:26" ht="13.5" customHeight="1">
      <c r="A296" s="130"/>
      <c r="B296" s="130"/>
      <c r="C296" s="130"/>
      <c r="D296" s="130"/>
      <c r="E296" s="130"/>
      <c r="F296" s="131"/>
      <c r="G296" s="132"/>
      <c r="H296" s="132"/>
      <c r="I296" s="132"/>
      <c r="J296" s="132"/>
      <c r="K296" s="65"/>
      <c r="L296" s="65"/>
      <c r="M296" s="67"/>
      <c r="N296" s="67"/>
      <c r="O296" s="67"/>
      <c r="P296" s="67"/>
      <c r="Q296" s="67"/>
      <c r="R296" s="67"/>
      <c r="S296" s="67"/>
      <c r="T296" s="67"/>
      <c r="U296" s="67"/>
      <c r="V296" s="67"/>
      <c r="W296" s="67"/>
      <c r="X296" s="67"/>
      <c r="Y296" s="67"/>
      <c r="Z296" s="67"/>
    </row>
    <row r="297" spans="1:26" ht="13.5" customHeight="1">
      <c r="A297" s="130"/>
      <c r="B297" s="130"/>
      <c r="C297" s="130"/>
      <c r="D297" s="130"/>
      <c r="E297" s="130"/>
      <c r="F297" s="131"/>
      <c r="G297" s="132"/>
      <c r="H297" s="132"/>
      <c r="I297" s="132"/>
      <c r="J297" s="132"/>
      <c r="K297" s="65"/>
      <c r="L297" s="65"/>
      <c r="M297" s="67"/>
      <c r="N297" s="67"/>
      <c r="O297" s="67"/>
      <c r="P297" s="67"/>
      <c r="Q297" s="67"/>
      <c r="R297" s="67"/>
      <c r="S297" s="67"/>
      <c r="T297" s="67"/>
      <c r="U297" s="67"/>
      <c r="V297" s="67"/>
      <c r="W297" s="67"/>
      <c r="X297" s="67"/>
      <c r="Y297" s="67"/>
      <c r="Z297" s="67"/>
    </row>
    <row r="298" spans="1:26" ht="13.5" customHeight="1">
      <c r="A298" s="130"/>
      <c r="B298" s="130"/>
      <c r="C298" s="130"/>
      <c r="D298" s="130"/>
      <c r="E298" s="130"/>
      <c r="F298" s="131"/>
      <c r="G298" s="132"/>
      <c r="H298" s="132"/>
      <c r="I298" s="132"/>
      <c r="J298" s="132"/>
      <c r="K298" s="65"/>
      <c r="L298" s="65"/>
      <c r="M298" s="67"/>
      <c r="N298" s="67"/>
      <c r="O298" s="67"/>
      <c r="P298" s="67"/>
      <c r="Q298" s="67"/>
      <c r="R298" s="67"/>
      <c r="S298" s="67"/>
      <c r="T298" s="67"/>
      <c r="U298" s="67"/>
      <c r="V298" s="67"/>
      <c r="W298" s="67"/>
      <c r="X298" s="67"/>
      <c r="Y298" s="67"/>
      <c r="Z298" s="67"/>
    </row>
    <row r="299" spans="1:26" ht="13.5" customHeight="1">
      <c r="A299" s="130"/>
      <c r="B299" s="130"/>
      <c r="C299" s="130"/>
      <c r="D299" s="130"/>
      <c r="E299" s="130"/>
      <c r="F299" s="131"/>
      <c r="G299" s="132"/>
      <c r="H299" s="132"/>
      <c r="I299" s="132"/>
      <c r="J299" s="132"/>
      <c r="K299" s="65"/>
      <c r="L299" s="65"/>
      <c r="M299" s="67"/>
      <c r="N299" s="67"/>
      <c r="O299" s="67"/>
      <c r="P299" s="67"/>
      <c r="Q299" s="67"/>
      <c r="R299" s="67"/>
      <c r="S299" s="67"/>
      <c r="T299" s="67"/>
      <c r="U299" s="67"/>
      <c r="V299" s="67"/>
      <c r="W299" s="67"/>
      <c r="X299" s="67"/>
      <c r="Y299" s="67"/>
      <c r="Z299" s="67"/>
    </row>
    <row r="300" spans="1:26" ht="13.5" customHeight="1">
      <c r="A300" s="130"/>
      <c r="B300" s="130"/>
      <c r="C300" s="130"/>
      <c r="D300" s="130"/>
      <c r="E300" s="130"/>
      <c r="F300" s="131"/>
      <c r="G300" s="132"/>
      <c r="H300" s="132"/>
      <c r="I300" s="132"/>
      <c r="J300" s="132"/>
      <c r="K300" s="65"/>
      <c r="L300" s="65"/>
      <c r="M300" s="67"/>
      <c r="N300" s="67"/>
      <c r="O300" s="67"/>
      <c r="P300" s="67"/>
      <c r="Q300" s="67"/>
      <c r="R300" s="67"/>
      <c r="S300" s="67"/>
      <c r="T300" s="67"/>
      <c r="U300" s="67"/>
      <c r="V300" s="67"/>
      <c r="W300" s="67"/>
      <c r="X300" s="67"/>
      <c r="Y300" s="67"/>
      <c r="Z300" s="67"/>
    </row>
    <row r="301" spans="1:26" ht="13.5" customHeight="1">
      <c r="A301" s="130"/>
      <c r="B301" s="130"/>
      <c r="C301" s="130"/>
      <c r="D301" s="130"/>
      <c r="E301" s="130"/>
      <c r="F301" s="131"/>
      <c r="G301" s="132"/>
      <c r="H301" s="132"/>
      <c r="I301" s="132"/>
      <c r="J301" s="132"/>
      <c r="K301" s="65"/>
      <c r="L301" s="65"/>
      <c r="M301" s="67"/>
      <c r="N301" s="67"/>
      <c r="O301" s="67"/>
      <c r="P301" s="67"/>
      <c r="Q301" s="67"/>
      <c r="R301" s="67"/>
      <c r="S301" s="67"/>
      <c r="T301" s="67"/>
      <c r="U301" s="67"/>
      <c r="V301" s="67"/>
      <c r="W301" s="67"/>
      <c r="X301" s="67"/>
      <c r="Y301" s="67"/>
      <c r="Z301" s="67"/>
    </row>
    <row r="302" spans="1:26" ht="13.5" customHeight="1">
      <c r="A302" s="130"/>
      <c r="B302" s="130"/>
      <c r="C302" s="130"/>
      <c r="D302" s="130"/>
      <c r="E302" s="130"/>
      <c r="F302" s="131"/>
      <c r="G302" s="132"/>
      <c r="H302" s="132"/>
      <c r="I302" s="132"/>
      <c r="J302" s="132"/>
      <c r="K302" s="65"/>
      <c r="L302" s="65"/>
      <c r="M302" s="67"/>
      <c r="N302" s="67"/>
      <c r="O302" s="67"/>
      <c r="P302" s="67"/>
      <c r="Q302" s="67"/>
      <c r="R302" s="67"/>
      <c r="S302" s="67"/>
      <c r="T302" s="67"/>
      <c r="U302" s="67"/>
      <c r="V302" s="67"/>
      <c r="W302" s="67"/>
      <c r="X302" s="67"/>
      <c r="Y302" s="67"/>
      <c r="Z302" s="67"/>
    </row>
    <row r="303" spans="1:26" ht="13.5" customHeight="1">
      <c r="A303" s="130"/>
      <c r="B303" s="130"/>
      <c r="C303" s="130"/>
      <c r="D303" s="130"/>
      <c r="E303" s="130"/>
      <c r="F303" s="131"/>
      <c r="G303" s="132"/>
      <c r="H303" s="132"/>
      <c r="I303" s="132"/>
      <c r="J303" s="132"/>
      <c r="K303" s="65"/>
      <c r="L303" s="65"/>
      <c r="M303" s="67"/>
      <c r="N303" s="67"/>
      <c r="O303" s="67"/>
      <c r="P303" s="67"/>
      <c r="Q303" s="67"/>
      <c r="R303" s="67"/>
      <c r="S303" s="67"/>
      <c r="T303" s="67"/>
      <c r="U303" s="67"/>
      <c r="V303" s="67"/>
      <c r="W303" s="67"/>
      <c r="X303" s="67"/>
      <c r="Y303" s="67"/>
      <c r="Z303" s="67"/>
    </row>
    <row r="304" spans="1:26" ht="13.5" customHeight="1">
      <c r="A304" s="130"/>
      <c r="B304" s="130"/>
      <c r="C304" s="130"/>
      <c r="D304" s="130"/>
      <c r="E304" s="130"/>
      <c r="F304" s="131"/>
      <c r="G304" s="132"/>
      <c r="H304" s="132"/>
      <c r="I304" s="132"/>
      <c r="J304" s="132"/>
      <c r="K304" s="65"/>
      <c r="L304" s="65"/>
      <c r="M304" s="67"/>
      <c r="N304" s="67"/>
      <c r="O304" s="67"/>
      <c r="P304" s="67"/>
      <c r="Q304" s="67"/>
      <c r="R304" s="67"/>
      <c r="S304" s="67"/>
      <c r="T304" s="67"/>
      <c r="U304" s="67"/>
      <c r="V304" s="67"/>
      <c r="W304" s="67"/>
      <c r="X304" s="67"/>
      <c r="Y304" s="67"/>
      <c r="Z304" s="67"/>
    </row>
    <row r="305" spans="1:26" ht="13.5" customHeight="1">
      <c r="A305" s="130"/>
      <c r="B305" s="130"/>
      <c r="C305" s="130"/>
      <c r="D305" s="130"/>
      <c r="E305" s="130"/>
      <c r="F305" s="131"/>
      <c r="G305" s="132"/>
      <c r="H305" s="132"/>
      <c r="I305" s="132"/>
      <c r="J305" s="132"/>
      <c r="K305" s="65"/>
      <c r="L305" s="65"/>
      <c r="M305" s="67"/>
      <c r="N305" s="67"/>
      <c r="O305" s="67"/>
      <c r="P305" s="67"/>
      <c r="Q305" s="67"/>
      <c r="R305" s="67"/>
      <c r="S305" s="67"/>
      <c r="T305" s="67"/>
      <c r="U305" s="67"/>
      <c r="V305" s="67"/>
      <c r="W305" s="67"/>
      <c r="X305" s="67"/>
      <c r="Y305" s="67"/>
      <c r="Z305" s="67"/>
    </row>
    <row r="306" spans="1:26" ht="13.5" customHeight="1">
      <c r="A306" s="130"/>
      <c r="B306" s="130"/>
      <c r="C306" s="130"/>
      <c r="D306" s="130"/>
      <c r="E306" s="130"/>
      <c r="F306" s="131"/>
      <c r="G306" s="132"/>
      <c r="H306" s="132"/>
      <c r="I306" s="132"/>
      <c r="J306" s="132"/>
      <c r="K306" s="65"/>
      <c r="L306" s="65"/>
      <c r="M306" s="67"/>
      <c r="N306" s="67"/>
      <c r="O306" s="67"/>
      <c r="P306" s="67"/>
      <c r="Q306" s="67"/>
      <c r="R306" s="67"/>
      <c r="S306" s="67"/>
      <c r="T306" s="67"/>
      <c r="U306" s="67"/>
      <c r="V306" s="67"/>
      <c r="W306" s="67"/>
      <c r="X306" s="67"/>
      <c r="Y306" s="67"/>
      <c r="Z306" s="67"/>
    </row>
    <row r="307" spans="1:26" ht="13.5" customHeight="1">
      <c r="A307" s="130"/>
      <c r="B307" s="130"/>
      <c r="C307" s="130"/>
      <c r="D307" s="130"/>
      <c r="E307" s="130"/>
      <c r="F307" s="131"/>
      <c r="G307" s="132"/>
      <c r="H307" s="132"/>
      <c r="I307" s="132"/>
      <c r="J307" s="132"/>
      <c r="K307" s="65"/>
      <c r="L307" s="65"/>
      <c r="M307" s="67"/>
      <c r="N307" s="67"/>
      <c r="O307" s="67"/>
      <c r="P307" s="67"/>
      <c r="Q307" s="67"/>
      <c r="R307" s="67"/>
      <c r="S307" s="67"/>
      <c r="T307" s="67"/>
      <c r="U307" s="67"/>
      <c r="V307" s="67"/>
      <c r="W307" s="67"/>
      <c r="X307" s="67"/>
      <c r="Y307" s="67"/>
      <c r="Z307" s="67"/>
    </row>
    <row r="308" spans="1:26" ht="13.5" customHeight="1">
      <c r="A308" s="130"/>
      <c r="B308" s="130"/>
      <c r="C308" s="130"/>
      <c r="D308" s="130"/>
      <c r="E308" s="130"/>
      <c r="F308" s="131"/>
      <c r="G308" s="132"/>
      <c r="H308" s="132"/>
      <c r="I308" s="132"/>
      <c r="J308" s="132"/>
      <c r="K308" s="65"/>
      <c r="L308" s="65"/>
      <c r="M308" s="67"/>
      <c r="N308" s="67"/>
      <c r="O308" s="67"/>
      <c r="P308" s="67"/>
      <c r="Q308" s="67"/>
      <c r="R308" s="67"/>
      <c r="S308" s="67"/>
      <c r="T308" s="67"/>
      <c r="U308" s="67"/>
      <c r="V308" s="67"/>
      <c r="W308" s="67"/>
      <c r="X308" s="67"/>
      <c r="Y308" s="67"/>
      <c r="Z308" s="67"/>
    </row>
    <row r="309" spans="1:26" ht="13.5" customHeight="1">
      <c r="A309" s="130"/>
      <c r="B309" s="130"/>
      <c r="C309" s="130"/>
      <c r="D309" s="130"/>
      <c r="E309" s="130"/>
      <c r="F309" s="131"/>
      <c r="G309" s="132"/>
      <c r="H309" s="132"/>
      <c r="I309" s="132"/>
      <c r="J309" s="132"/>
      <c r="K309" s="65"/>
      <c r="L309" s="65"/>
      <c r="M309" s="67"/>
      <c r="N309" s="67"/>
      <c r="O309" s="67"/>
      <c r="P309" s="67"/>
      <c r="Q309" s="67"/>
      <c r="R309" s="67"/>
      <c r="S309" s="67"/>
      <c r="T309" s="67"/>
      <c r="U309" s="67"/>
      <c r="V309" s="67"/>
      <c r="W309" s="67"/>
      <c r="X309" s="67"/>
      <c r="Y309" s="67"/>
      <c r="Z309" s="67"/>
    </row>
    <row r="310" spans="1:26" ht="13.5" customHeight="1">
      <c r="A310" s="130"/>
      <c r="B310" s="130"/>
      <c r="C310" s="130"/>
      <c r="D310" s="130"/>
      <c r="E310" s="130"/>
      <c r="F310" s="131"/>
      <c r="G310" s="132"/>
      <c r="H310" s="132"/>
      <c r="I310" s="132"/>
      <c r="J310" s="132"/>
      <c r="K310" s="65"/>
      <c r="L310" s="65"/>
      <c r="M310" s="67"/>
      <c r="N310" s="67"/>
      <c r="O310" s="67"/>
      <c r="P310" s="67"/>
      <c r="Q310" s="67"/>
      <c r="R310" s="67"/>
      <c r="S310" s="67"/>
      <c r="T310" s="67"/>
      <c r="U310" s="67"/>
      <c r="V310" s="67"/>
      <c r="W310" s="67"/>
      <c r="X310" s="67"/>
      <c r="Y310" s="67"/>
      <c r="Z310" s="67"/>
    </row>
    <row r="311" spans="1:26" ht="13.5" customHeight="1">
      <c r="A311" s="130"/>
      <c r="B311" s="130"/>
      <c r="C311" s="130"/>
      <c r="D311" s="130"/>
      <c r="E311" s="130"/>
      <c r="F311" s="131"/>
      <c r="G311" s="132"/>
      <c r="H311" s="132"/>
      <c r="I311" s="132"/>
      <c r="J311" s="132"/>
      <c r="K311" s="65"/>
      <c r="L311" s="65"/>
      <c r="M311" s="67"/>
      <c r="N311" s="67"/>
      <c r="O311" s="67"/>
      <c r="P311" s="67"/>
      <c r="Q311" s="67"/>
      <c r="R311" s="67"/>
      <c r="S311" s="67"/>
      <c r="T311" s="67"/>
      <c r="U311" s="67"/>
      <c r="V311" s="67"/>
      <c r="W311" s="67"/>
      <c r="X311" s="67"/>
      <c r="Y311" s="67"/>
      <c r="Z311" s="67"/>
    </row>
    <row r="312" spans="1:26" ht="13.5" customHeight="1">
      <c r="A312" s="130"/>
      <c r="B312" s="130"/>
      <c r="C312" s="130"/>
      <c r="D312" s="130"/>
      <c r="E312" s="130"/>
      <c r="F312" s="131"/>
      <c r="G312" s="132"/>
      <c r="H312" s="132"/>
      <c r="I312" s="132"/>
      <c r="J312" s="132"/>
      <c r="K312" s="65"/>
      <c r="L312" s="65"/>
      <c r="M312" s="67"/>
      <c r="N312" s="67"/>
      <c r="O312" s="67"/>
      <c r="P312" s="67"/>
      <c r="Q312" s="67"/>
      <c r="R312" s="67"/>
      <c r="S312" s="67"/>
      <c r="T312" s="67"/>
      <c r="U312" s="67"/>
      <c r="V312" s="67"/>
      <c r="W312" s="67"/>
      <c r="X312" s="67"/>
      <c r="Y312" s="67"/>
      <c r="Z312" s="67"/>
    </row>
    <row r="313" spans="1:26" ht="13.5" customHeight="1">
      <c r="A313" s="130"/>
      <c r="B313" s="130"/>
      <c r="C313" s="130"/>
      <c r="D313" s="130"/>
      <c r="E313" s="130"/>
      <c r="F313" s="131"/>
      <c r="G313" s="132"/>
      <c r="H313" s="132"/>
      <c r="I313" s="132"/>
      <c r="J313" s="132"/>
      <c r="K313" s="65"/>
      <c r="L313" s="65"/>
      <c r="M313" s="67"/>
      <c r="N313" s="67"/>
      <c r="O313" s="67"/>
      <c r="P313" s="67"/>
      <c r="Q313" s="67"/>
      <c r="R313" s="67"/>
      <c r="S313" s="67"/>
      <c r="T313" s="67"/>
      <c r="U313" s="67"/>
      <c r="V313" s="67"/>
      <c r="W313" s="67"/>
      <c r="X313" s="67"/>
      <c r="Y313" s="67"/>
      <c r="Z313" s="67"/>
    </row>
    <row r="314" spans="1:26" ht="13.5" customHeight="1">
      <c r="A314" s="130"/>
      <c r="B314" s="130"/>
      <c r="C314" s="130"/>
      <c r="D314" s="130"/>
      <c r="E314" s="130"/>
      <c r="F314" s="131"/>
      <c r="G314" s="132"/>
      <c r="H314" s="132"/>
      <c r="I314" s="132"/>
      <c r="J314" s="132"/>
      <c r="K314" s="65"/>
      <c r="L314" s="65"/>
      <c r="M314" s="67"/>
      <c r="N314" s="67"/>
      <c r="O314" s="67"/>
      <c r="P314" s="67"/>
      <c r="Q314" s="67"/>
      <c r="R314" s="67"/>
      <c r="S314" s="67"/>
      <c r="T314" s="67"/>
      <c r="U314" s="67"/>
      <c r="V314" s="67"/>
      <c r="W314" s="67"/>
      <c r="X314" s="67"/>
      <c r="Y314" s="67"/>
      <c r="Z314" s="67"/>
    </row>
    <row r="315" spans="1:26" ht="13.5" customHeight="1">
      <c r="A315" s="130"/>
      <c r="B315" s="130"/>
      <c r="C315" s="130"/>
      <c r="D315" s="130"/>
      <c r="E315" s="130"/>
      <c r="F315" s="131"/>
      <c r="G315" s="132"/>
      <c r="H315" s="132"/>
      <c r="I315" s="132"/>
      <c r="J315" s="132"/>
      <c r="K315" s="65"/>
      <c r="L315" s="65"/>
      <c r="M315" s="67"/>
      <c r="N315" s="67"/>
      <c r="O315" s="67"/>
      <c r="P315" s="67"/>
      <c r="Q315" s="67"/>
      <c r="R315" s="67"/>
      <c r="S315" s="67"/>
      <c r="T315" s="67"/>
      <c r="U315" s="67"/>
      <c r="V315" s="67"/>
      <c r="W315" s="67"/>
      <c r="X315" s="67"/>
      <c r="Y315" s="67"/>
      <c r="Z315" s="67"/>
    </row>
    <row r="316" spans="1:26" ht="13.5" customHeight="1">
      <c r="A316" s="130"/>
      <c r="B316" s="130"/>
      <c r="C316" s="130"/>
      <c r="D316" s="130"/>
      <c r="E316" s="130"/>
      <c r="F316" s="131"/>
      <c r="G316" s="132"/>
      <c r="H316" s="132"/>
      <c r="I316" s="132"/>
      <c r="J316" s="132"/>
      <c r="K316" s="65"/>
      <c r="L316" s="65"/>
      <c r="M316" s="67"/>
      <c r="N316" s="67"/>
      <c r="O316" s="67"/>
      <c r="P316" s="67"/>
      <c r="Q316" s="67"/>
      <c r="R316" s="67"/>
      <c r="S316" s="67"/>
      <c r="T316" s="67"/>
      <c r="U316" s="67"/>
      <c r="V316" s="67"/>
      <c r="W316" s="67"/>
      <c r="X316" s="67"/>
      <c r="Y316" s="67"/>
      <c r="Z316" s="67"/>
    </row>
    <row r="317" spans="1:26" ht="13.5" customHeight="1">
      <c r="A317" s="130"/>
      <c r="B317" s="130"/>
      <c r="C317" s="130"/>
      <c r="D317" s="130"/>
      <c r="E317" s="130"/>
      <c r="F317" s="131"/>
      <c r="G317" s="132"/>
      <c r="H317" s="132"/>
      <c r="I317" s="132"/>
      <c r="J317" s="132"/>
      <c r="K317" s="65"/>
      <c r="L317" s="65"/>
      <c r="M317" s="67"/>
      <c r="N317" s="67"/>
      <c r="O317" s="67"/>
      <c r="P317" s="67"/>
      <c r="Q317" s="67"/>
      <c r="R317" s="67"/>
      <c r="S317" s="67"/>
      <c r="T317" s="67"/>
      <c r="U317" s="67"/>
      <c r="V317" s="67"/>
      <c r="W317" s="67"/>
      <c r="X317" s="67"/>
      <c r="Y317" s="67"/>
      <c r="Z317" s="67"/>
    </row>
    <row r="318" spans="1:26" ht="13.5" customHeight="1">
      <c r="A318" s="130"/>
      <c r="B318" s="130"/>
      <c r="C318" s="130"/>
      <c r="D318" s="130"/>
      <c r="E318" s="130"/>
      <c r="F318" s="131"/>
      <c r="G318" s="132"/>
      <c r="H318" s="132"/>
      <c r="I318" s="132"/>
      <c r="J318" s="132"/>
      <c r="K318" s="65"/>
      <c r="L318" s="65"/>
      <c r="M318" s="67"/>
      <c r="N318" s="67"/>
      <c r="O318" s="67"/>
      <c r="P318" s="67"/>
      <c r="Q318" s="67"/>
      <c r="R318" s="67"/>
      <c r="S318" s="67"/>
      <c r="T318" s="67"/>
      <c r="U318" s="67"/>
      <c r="V318" s="67"/>
      <c r="W318" s="67"/>
      <c r="X318" s="67"/>
      <c r="Y318" s="67"/>
      <c r="Z318" s="67"/>
    </row>
    <row r="319" spans="1:26" ht="15.75" customHeight="1"/>
    <row r="320" spans="1:26"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J114:M114"/>
    <mergeCell ref="J115:M115"/>
    <mergeCell ref="E5:E6"/>
    <mergeCell ref="F5:F6"/>
    <mergeCell ref="G5:G6"/>
    <mergeCell ref="H5:H6"/>
    <mergeCell ref="I5:I6"/>
    <mergeCell ref="A1:E1"/>
    <mergeCell ref="A2:E2"/>
    <mergeCell ref="A3:M3"/>
    <mergeCell ref="A5:A6"/>
    <mergeCell ref="B5:B6"/>
    <mergeCell ref="C5:C6"/>
    <mergeCell ref="D5:D6"/>
    <mergeCell ref="M5:M6"/>
    <mergeCell ref="J5:J6"/>
    <mergeCell ref="K5:K6"/>
    <mergeCell ref="L5:L6"/>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74"/>
  <sheetViews>
    <sheetView workbookViewId="0">
      <pane xSplit="2" ySplit="7" topLeftCell="C56" activePane="bottomRight" state="frozen"/>
      <selection pane="bottomRight" activeCell="L73" sqref="L73"/>
      <selection pane="bottomLeft" activeCell="A8" sqref="A8"/>
      <selection pane="topRight" activeCell="C1" sqref="C1"/>
    </sheetView>
  </sheetViews>
  <sheetFormatPr defaultColWidth="14.42578125" defaultRowHeight="15" customHeight="1"/>
  <cols>
    <col min="1" max="1" width="5.42578125" style="2" customWidth="1"/>
    <col min="2" max="2" width="21.85546875" style="2" customWidth="1"/>
    <col min="3" max="3" width="8" style="2" customWidth="1"/>
    <col min="4" max="4" width="6.7109375" style="2" customWidth="1"/>
    <col min="5" max="7" width="8" style="2" customWidth="1"/>
    <col min="8" max="8" width="7" style="2" customWidth="1"/>
    <col min="9" max="9" width="7.42578125" style="2" customWidth="1"/>
    <col min="10" max="10" width="8" style="2" customWidth="1"/>
    <col min="11" max="11" width="9.140625" style="2" customWidth="1"/>
    <col min="12" max="13" width="8" style="2" customWidth="1"/>
    <col min="14" max="14" width="7" style="2" customWidth="1"/>
    <col min="15" max="15" width="7.140625" style="2" customWidth="1"/>
    <col min="16" max="16" width="18.140625" style="2" customWidth="1"/>
    <col min="17" max="17" width="11.85546875" style="2" customWidth="1"/>
    <col min="18" max="26" width="10" style="2" customWidth="1"/>
    <col min="27" max="16384" width="14.42578125" style="2"/>
  </cols>
  <sheetData>
    <row r="1" spans="1:26" ht="15" customHeight="1">
      <c r="A1" s="659" t="s">
        <v>0</v>
      </c>
      <c r="B1" s="733"/>
      <c r="C1" s="53"/>
      <c r="D1" s="660"/>
      <c r="E1" s="729"/>
      <c r="F1" s="729"/>
      <c r="G1" s="729"/>
      <c r="H1" s="729"/>
      <c r="I1" s="729"/>
      <c r="J1" s="729"/>
      <c r="K1" s="729"/>
      <c r="L1" s="729"/>
      <c r="M1" s="729"/>
      <c r="N1" s="729"/>
      <c r="O1" s="729"/>
      <c r="P1" s="135" t="s">
        <v>359</v>
      </c>
    </row>
    <row r="2" spans="1:26" ht="15" customHeight="1">
      <c r="A2" s="661" t="s">
        <v>360</v>
      </c>
      <c r="B2" s="662"/>
      <c r="C2" s="53"/>
      <c r="D2" s="657"/>
      <c r="E2" s="729"/>
      <c r="F2" s="729"/>
      <c r="G2" s="729"/>
      <c r="H2" s="729"/>
      <c r="I2" s="729"/>
      <c r="J2" s="729"/>
      <c r="K2" s="729"/>
      <c r="L2" s="729"/>
      <c r="M2" s="729"/>
      <c r="N2" s="729"/>
      <c r="O2" s="729"/>
    </row>
    <row r="3" spans="1:26" ht="15" customHeight="1">
      <c r="A3" s="661" t="s">
        <v>361</v>
      </c>
      <c r="B3" s="729"/>
      <c r="C3" s="729"/>
      <c r="D3" s="729"/>
      <c r="E3" s="729"/>
      <c r="F3" s="729"/>
      <c r="G3" s="729"/>
      <c r="H3" s="729"/>
      <c r="I3" s="729"/>
      <c r="J3" s="729"/>
      <c r="K3" s="729"/>
      <c r="L3" s="729"/>
      <c r="M3" s="729"/>
      <c r="N3" s="729"/>
      <c r="O3" s="729"/>
      <c r="P3" s="729"/>
    </row>
    <row r="4" spans="1:26" ht="15" customHeight="1" thickBot="1">
      <c r="A4" s="4"/>
      <c r="B4" s="4"/>
      <c r="C4" s="5"/>
      <c r="D4" s="4"/>
      <c r="E4" s="4"/>
      <c r="F4" s="4"/>
      <c r="G4" s="664" t="s">
        <v>362</v>
      </c>
      <c r="H4" s="729"/>
      <c r="I4" s="729"/>
      <c r="J4" s="729"/>
      <c r="K4" s="729"/>
      <c r="L4" s="729"/>
      <c r="M4" s="729"/>
      <c r="N4" s="729"/>
      <c r="O4" s="729"/>
      <c r="P4" s="729"/>
    </row>
    <row r="5" spans="1:26" ht="15" customHeight="1" thickTop="1">
      <c r="A5" s="665" t="s">
        <v>5</v>
      </c>
      <c r="B5" s="668" t="s">
        <v>363</v>
      </c>
      <c r="C5" s="668" t="s">
        <v>327</v>
      </c>
      <c r="D5" s="666" t="s">
        <v>364</v>
      </c>
      <c r="E5" s="734"/>
      <c r="F5" s="734"/>
      <c r="G5" s="735"/>
      <c r="H5" s="666" t="s">
        <v>365</v>
      </c>
      <c r="I5" s="734"/>
      <c r="J5" s="734"/>
      <c r="K5" s="735"/>
      <c r="L5" s="666" t="s">
        <v>366</v>
      </c>
      <c r="M5" s="734"/>
      <c r="N5" s="734"/>
      <c r="O5" s="735"/>
      <c r="P5" s="667" t="s">
        <v>13</v>
      </c>
    </row>
    <row r="6" spans="1:26" ht="45" customHeight="1">
      <c r="A6" s="736"/>
      <c r="B6" s="737"/>
      <c r="C6" s="737"/>
      <c r="D6" s="138" t="s">
        <v>367</v>
      </c>
      <c r="E6" s="138" t="s">
        <v>368</v>
      </c>
      <c r="F6" s="138" t="s">
        <v>369</v>
      </c>
      <c r="G6" s="138" t="s">
        <v>370</v>
      </c>
      <c r="H6" s="138" t="s">
        <v>367</v>
      </c>
      <c r="I6" s="138" t="s">
        <v>368</v>
      </c>
      <c r="J6" s="138" t="s">
        <v>369</v>
      </c>
      <c r="K6" s="138" t="s">
        <v>370</v>
      </c>
      <c r="L6" s="138" t="s">
        <v>367</v>
      </c>
      <c r="M6" s="138" t="s">
        <v>368</v>
      </c>
      <c r="N6" s="138" t="s">
        <v>369</v>
      </c>
      <c r="O6" s="138" t="s">
        <v>370</v>
      </c>
      <c r="P6" s="738"/>
    </row>
    <row r="7" spans="1:26" ht="24" customHeight="1">
      <c r="A7" s="139" t="s">
        <v>14</v>
      </c>
      <c r="B7" s="140" t="s">
        <v>15</v>
      </c>
      <c r="C7" s="140" t="s">
        <v>16</v>
      </c>
      <c r="D7" s="140" t="s">
        <v>17</v>
      </c>
      <c r="E7" s="140" t="s">
        <v>18</v>
      </c>
      <c r="F7" s="140" t="s">
        <v>19</v>
      </c>
      <c r="G7" s="140" t="s">
        <v>20</v>
      </c>
      <c r="H7" s="140" t="s">
        <v>21</v>
      </c>
      <c r="I7" s="140" t="s">
        <v>22</v>
      </c>
      <c r="J7" s="140" t="s">
        <v>103</v>
      </c>
      <c r="K7" s="546" t="s">
        <v>371</v>
      </c>
      <c r="L7" s="140" t="s">
        <v>105</v>
      </c>
      <c r="M7" s="140" t="s">
        <v>106</v>
      </c>
      <c r="N7" s="140" t="s">
        <v>107</v>
      </c>
      <c r="O7" s="140" t="s">
        <v>108</v>
      </c>
      <c r="P7" s="141" t="s">
        <v>109</v>
      </c>
    </row>
    <row r="8" spans="1:26" ht="25.5">
      <c r="A8" s="142"/>
      <c r="B8" s="143" t="s">
        <v>372</v>
      </c>
      <c r="C8" s="16"/>
      <c r="D8" s="16"/>
      <c r="E8" s="16"/>
      <c r="F8" s="16"/>
      <c r="G8" s="16"/>
      <c r="H8" s="16"/>
      <c r="I8" s="16"/>
      <c r="J8" s="16"/>
      <c r="K8" s="16"/>
      <c r="L8" s="16"/>
      <c r="M8" s="16"/>
      <c r="N8" s="16"/>
      <c r="O8" s="16"/>
      <c r="P8" s="17"/>
      <c r="Q8" s="505"/>
      <c r="R8" s="505"/>
      <c r="S8" s="505"/>
      <c r="T8" s="505"/>
      <c r="U8" s="505"/>
      <c r="V8" s="505"/>
      <c r="W8" s="505"/>
      <c r="X8" s="505"/>
      <c r="Y8" s="505"/>
      <c r="Z8" s="505"/>
    </row>
    <row r="9" spans="1:26" ht="12.75">
      <c r="A9" s="144"/>
      <c r="B9" s="145" t="s">
        <v>373</v>
      </c>
      <c r="C9" s="146"/>
      <c r="D9" s="146"/>
      <c r="E9" s="146"/>
      <c r="F9" s="146"/>
      <c r="G9" s="146"/>
      <c r="H9" s="146"/>
      <c r="I9" s="146"/>
      <c r="J9" s="146"/>
      <c r="K9" s="146"/>
      <c r="L9" s="146"/>
      <c r="M9" s="146"/>
      <c r="N9" s="146"/>
      <c r="O9" s="146"/>
      <c r="P9" s="147"/>
    </row>
    <row r="10" spans="1:26" ht="12.75">
      <c r="A10" s="144"/>
      <c r="B10" s="145" t="s">
        <v>374</v>
      </c>
      <c r="C10" s="146"/>
      <c r="D10" s="146"/>
      <c r="E10" s="146"/>
      <c r="F10" s="146"/>
      <c r="G10" s="146"/>
      <c r="H10" s="146"/>
      <c r="I10" s="146"/>
      <c r="J10" s="146"/>
      <c r="K10" s="146"/>
      <c r="L10" s="146"/>
      <c r="M10" s="146"/>
      <c r="N10" s="146"/>
      <c r="O10" s="146"/>
      <c r="P10" s="147"/>
    </row>
    <row r="11" spans="1:26" ht="25.5">
      <c r="A11" s="144"/>
      <c r="B11" s="145" t="s">
        <v>375</v>
      </c>
      <c r="C11" s="146"/>
      <c r="D11" s="146"/>
      <c r="E11" s="146"/>
      <c r="F11" s="146"/>
      <c r="G11" s="146"/>
      <c r="H11" s="146"/>
      <c r="I11" s="146"/>
      <c r="J11" s="146"/>
      <c r="K11" s="146"/>
      <c r="L11" s="146"/>
      <c r="M11" s="146"/>
      <c r="N11" s="146"/>
      <c r="O11" s="146"/>
      <c r="P11" s="147"/>
    </row>
    <row r="12" spans="1:26" ht="25.5">
      <c r="A12" s="144"/>
      <c r="B12" s="145" t="s">
        <v>376</v>
      </c>
      <c r="C12" s="146"/>
      <c r="D12" s="146"/>
      <c r="E12" s="146"/>
      <c r="F12" s="146"/>
      <c r="G12" s="146"/>
      <c r="H12" s="146"/>
      <c r="I12" s="146"/>
      <c r="J12" s="146"/>
      <c r="K12" s="146"/>
      <c r="L12" s="146"/>
      <c r="M12" s="146"/>
      <c r="N12" s="146"/>
      <c r="O12" s="146"/>
      <c r="P12" s="147"/>
    </row>
    <row r="13" spans="1:26" ht="25.5">
      <c r="A13" s="534"/>
      <c r="B13" s="535" t="s">
        <v>377</v>
      </c>
      <c r="C13" s="536"/>
      <c r="D13" s="536"/>
      <c r="E13" s="536"/>
      <c r="F13" s="536"/>
      <c r="G13" s="536"/>
      <c r="H13" s="536"/>
      <c r="I13" s="536"/>
      <c r="J13" s="536"/>
      <c r="K13" s="536"/>
      <c r="L13" s="536"/>
      <c r="M13" s="536"/>
      <c r="N13" s="536"/>
      <c r="O13" s="536"/>
      <c r="P13" s="537"/>
    </row>
    <row r="14" spans="1:26" ht="15" customHeight="1">
      <c r="A14" s="538" t="s">
        <v>25</v>
      </c>
      <c r="B14" s="507" t="s">
        <v>333</v>
      </c>
      <c r="C14" s="506"/>
      <c r="D14" s="508">
        <f t="shared" ref="D14:H14" si="0">SUM(D15:D22)</f>
        <v>4395</v>
      </c>
      <c r="E14" s="508">
        <f t="shared" si="0"/>
        <v>2160</v>
      </c>
      <c r="F14" s="508">
        <f t="shared" si="0"/>
        <v>1515</v>
      </c>
      <c r="G14" s="508">
        <f t="shared" si="0"/>
        <v>790</v>
      </c>
      <c r="H14" s="508">
        <f t="shared" si="0"/>
        <v>735.5</v>
      </c>
      <c r="I14" s="508">
        <v>67.5</v>
      </c>
      <c r="J14" s="508">
        <v>55</v>
      </c>
      <c r="K14" s="508">
        <v>0</v>
      </c>
      <c r="L14" s="509">
        <f t="shared" ref="L14:O14" si="1">SUM(L15:L22)</f>
        <v>3659.5</v>
      </c>
      <c r="M14" s="509">
        <f t="shared" si="1"/>
        <v>1768.5</v>
      </c>
      <c r="N14" s="508">
        <f t="shared" si="1"/>
        <v>1261</v>
      </c>
      <c r="O14" s="508">
        <f t="shared" si="1"/>
        <v>700</v>
      </c>
      <c r="P14" s="539"/>
      <c r="Q14" s="510"/>
      <c r="R14" s="510"/>
      <c r="S14" s="23"/>
      <c r="T14" s="23"/>
      <c r="U14" s="23"/>
      <c r="V14" s="23"/>
      <c r="W14" s="23"/>
      <c r="X14" s="23"/>
      <c r="Y14" s="23"/>
      <c r="Z14" s="23"/>
    </row>
    <row r="15" spans="1:26" ht="15" customHeight="1">
      <c r="A15" s="436">
        <v>1</v>
      </c>
      <c r="B15" s="435" t="s">
        <v>145</v>
      </c>
      <c r="C15" s="511" t="s">
        <v>337</v>
      </c>
      <c r="D15" s="512">
        <v>610</v>
      </c>
      <c r="E15" s="513">
        <v>270</v>
      </c>
      <c r="F15" s="513">
        <v>220</v>
      </c>
      <c r="G15" s="513">
        <v>120</v>
      </c>
      <c r="H15" s="512">
        <f t="shared" ref="H15:H22" si="2">I15+J15+K15</f>
        <v>78</v>
      </c>
      <c r="I15" s="513">
        <f>E15*20%</f>
        <v>54</v>
      </c>
      <c r="J15" s="513">
        <f>G15*20%</f>
        <v>24</v>
      </c>
      <c r="K15" s="513">
        <v>0</v>
      </c>
      <c r="L15" s="512">
        <f t="shared" ref="L15:O15" si="3">D15-H15</f>
        <v>532</v>
      </c>
      <c r="M15" s="512">
        <f t="shared" si="3"/>
        <v>216</v>
      </c>
      <c r="N15" s="512">
        <f t="shared" si="3"/>
        <v>196</v>
      </c>
      <c r="O15" s="512">
        <f t="shared" si="3"/>
        <v>120</v>
      </c>
      <c r="P15" s="514" t="s">
        <v>378</v>
      </c>
      <c r="Q15" s="515" t="s">
        <v>379</v>
      </c>
      <c r="R15" s="516"/>
      <c r="S15" s="23"/>
      <c r="T15" s="23"/>
      <c r="U15" s="23"/>
      <c r="V15" s="23"/>
      <c r="W15" s="23"/>
      <c r="X15" s="23"/>
      <c r="Y15" s="23"/>
      <c r="Z15" s="23"/>
    </row>
    <row r="16" spans="1:26" ht="15" customHeight="1">
      <c r="A16" s="436">
        <v>2</v>
      </c>
      <c r="B16" s="435" t="s">
        <v>120</v>
      </c>
      <c r="C16" s="511" t="s">
        <v>337</v>
      </c>
      <c r="D16" s="512">
        <v>610</v>
      </c>
      <c r="E16" s="513">
        <v>270</v>
      </c>
      <c r="F16" s="513">
        <v>220</v>
      </c>
      <c r="G16" s="513">
        <v>120</v>
      </c>
      <c r="H16" s="512">
        <f t="shared" si="2"/>
        <v>0</v>
      </c>
      <c r="I16" s="513">
        <v>0</v>
      </c>
      <c r="J16" s="513">
        <v>0</v>
      </c>
      <c r="K16" s="513">
        <v>0</v>
      </c>
      <c r="L16" s="512">
        <f t="shared" ref="L16:O16" si="4">D16-H16</f>
        <v>610</v>
      </c>
      <c r="M16" s="512">
        <f t="shared" si="4"/>
        <v>270</v>
      </c>
      <c r="N16" s="512">
        <f t="shared" si="4"/>
        <v>220</v>
      </c>
      <c r="O16" s="512">
        <f t="shared" si="4"/>
        <v>120</v>
      </c>
      <c r="P16" s="517"/>
      <c r="Q16" s="516"/>
      <c r="R16" s="516"/>
      <c r="S16" s="23"/>
      <c r="T16" s="23"/>
      <c r="U16" s="23"/>
      <c r="V16" s="23"/>
      <c r="W16" s="23"/>
      <c r="X16" s="23"/>
      <c r="Y16" s="23"/>
      <c r="Z16" s="23"/>
    </row>
    <row r="17" spans="1:26" ht="15" customHeight="1">
      <c r="A17" s="436">
        <v>3</v>
      </c>
      <c r="B17" s="435" t="s">
        <v>133</v>
      </c>
      <c r="C17" s="511" t="s">
        <v>335</v>
      </c>
      <c r="D17" s="512">
        <v>535</v>
      </c>
      <c r="E17" s="513">
        <v>270</v>
      </c>
      <c r="F17" s="513">
        <v>175</v>
      </c>
      <c r="G17" s="513">
        <v>90</v>
      </c>
      <c r="H17" s="512">
        <f t="shared" si="2"/>
        <v>0</v>
      </c>
      <c r="I17" s="513">
        <v>0</v>
      </c>
      <c r="J17" s="513">
        <v>0</v>
      </c>
      <c r="K17" s="513">
        <v>0</v>
      </c>
      <c r="L17" s="512">
        <f t="shared" ref="L17:O17" si="5">D17-H17</f>
        <v>535</v>
      </c>
      <c r="M17" s="512">
        <f t="shared" si="5"/>
        <v>270</v>
      </c>
      <c r="N17" s="512">
        <f t="shared" si="5"/>
        <v>175</v>
      </c>
      <c r="O17" s="512">
        <f t="shared" si="5"/>
        <v>90</v>
      </c>
      <c r="P17" s="517"/>
      <c r="Q17" s="516"/>
      <c r="R17" s="516"/>
      <c r="S17" s="23"/>
      <c r="T17" s="23"/>
      <c r="U17" s="23"/>
      <c r="V17" s="23"/>
      <c r="W17" s="23"/>
      <c r="X17" s="23"/>
      <c r="Y17" s="23"/>
      <c r="Z17" s="23"/>
    </row>
    <row r="18" spans="1:26" ht="15" customHeight="1">
      <c r="A18" s="436">
        <v>4</v>
      </c>
      <c r="B18" s="435" t="s">
        <v>124</v>
      </c>
      <c r="C18" s="511" t="s">
        <v>335</v>
      </c>
      <c r="D18" s="512">
        <v>535</v>
      </c>
      <c r="E18" s="513">
        <v>270</v>
      </c>
      <c r="F18" s="513">
        <v>175</v>
      </c>
      <c r="G18" s="513">
        <v>90</v>
      </c>
      <c r="H18" s="512">
        <f t="shared" si="2"/>
        <v>0</v>
      </c>
      <c r="I18" s="513">
        <v>0</v>
      </c>
      <c r="J18" s="513">
        <v>0</v>
      </c>
      <c r="K18" s="513">
        <v>0</v>
      </c>
      <c r="L18" s="512">
        <f t="shared" ref="L18:O18" si="6">D18-H18</f>
        <v>535</v>
      </c>
      <c r="M18" s="512">
        <f t="shared" si="6"/>
        <v>270</v>
      </c>
      <c r="N18" s="512">
        <f t="shared" si="6"/>
        <v>175</v>
      </c>
      <c r="O18" s="512">
        <f t="shared" si="6"/>
        <v>90</v>
      </c>
      <c r="P18" s="517"/>
      <c r="Q18" s="516"/>
      <c r="R18" s="516"/>
      <c r="S18" s="23"/>
      <c r="T18" s="23"/>
      <c r="U18" s="23"/>
      <c r="V18" s="23"/>
      <c r="W18" s="23"/>
      <c r="X18" s="23"/>
      <c r="Y18" s="23"/>
      <c r="Z18" s="23"/>
    </row>
    <row r="19" spans="1:26" ht="15" customHeight="1">
      <c r="A19" s="436">
        <v>5</v>
      </c>
      <c r="B19" s="435" t="s">
        <v>138</v>
      </c>
      <c r="C19" s="511" t="s">
        <v>337</v>
      </c>
      <c r="D19" s="512">
        <v>610</v>
      </c>
      <c r="E19" s="513">
        <v>270</v>
      </c>
      <c r="F19" s="513">
        <v>220</v>
      </c>
      <c r="G19" s="513">
        <v>120</v>
      </c>
      <c r="H19" s="512">
        <f t="shared" si="2"/>
        <v>122.5</v>
      </c>
      <c r="I19" s="513">
        <v>67.5</v>
      </c>
      <c r="J19" s="513">
        <v>55</v>
      </c>
      <c r="K19" s="513">
        <v>0</v>
      </c>
      <c r="L19" s="512">
        <f t="shared" ref="L19:O19" si="7">D19-H19</f>
        <v>487.5</v>
      </c>
      <c r="M19" s="512">
        <f t="shared" si="7"/>
        <v>202.5</v>
      </c>
      <c r="N19" s="512">
        <f t="shared" si="7"/>
        <v>165</v>
      </c>
      <c r="O19" s="512">
        <f t="shared" si="7"/>
        <v>120</v>
      </c>
      <c r="P19" s="514" t="s">
        <v>380</v>
      </c>
      <c r="Q19" s="515" t="s">
        <v>381</v>
      </c>
      <c r="R19" s="516"/>
      <c r="S19" s="23"/>
      <c r="T19" s="23"/>
      <c r="U19" s="23"/>
      <c r="V19" s="23"/>
      <c r="W19" s="23"/>
      <c r="X19" s="23"/>
      <c r="Y19" s="23"/>
      <c r="Z19" s="23"/>
    </row>
    <row r="20" spans="1:26" ht="15" customHeight="1">
      <c r="A20" s="436">
        <v>6</v>
      </c>
      <c r="B20" s="435" t="s">
        <v>121</v>
      </c>
      <c r="C20" s="511" t="s">
        <v>335</v>
      </c>
      <c r="D20" s="512">
        <v>435</v>
      </c>
      <c r="E20" s="513">
        <v>270</v>
      </c>
      <c r="F20" s="513">
        <v>165</v>
      </c>
      <c r="G20" s="513">
        <v>70</v>
      </c>
      <c r="H20" s="512">
        <f t="shared" si="2"/>
        <v>0</v>
      </c>
      <c r="I20" s="513">
        <v>0</v>
      </c>
      <c r="J20" s="513">
        <v>0</v>
      </c>
      <c r="K20" s="513">
        <v>0</v>
      </c>
      <c r="L20" s="512">
        <f t="shared" ref="L20:O20" si="8">D20-H20</f>
        <v>435</v>
      </c>
      <c r="M20" s="512">
        <f t="shared" si="8"/>
        <v>270</v>
      </c>
      <c r="N20" s="512">
        <f t="shared" si="8"/>
        <v>165</v>
      </c>
      <c r="O20" s="512">
        <f t="shared" si="8"/>
        <v>70</v>
      </c>
      <c r="P20" s="517"/>
      <c r="Q20" s="516"/>
      <c r="R20" s="516"/>
      <c r="S20" s="23"/>
      <c r="T20" s="23"/>
      <c r="U20" s="23"/>
      <c r="V20" s="23"/>
      <c r="W20" s="23"/>
      <c r="X20" s="23"/>
      <c r="Y20" s="23"/>
      <c r="Z20" s="23"/>
    </row>
    <row r="21" spans="1:26" ht="15" customHeight="1">
      <c r="A21" s="436">
        <v>7</v>
      </c>
      <c r="B21" s="435" t="s">
        <v>382</v>
      </c>
      <c r="C21" s="511" t="s">
        <v>335</v>
      </c>
      <c r="D21" s="512">
        <f>SUM(E21:G21)</f>
        <v>535</v>
      </c>
      <c r="E21" s="518">
        <v>270</v>
      </c>
      <c r="F21" s="518">
        <v>175</v>
      </c>
      <c r="G21" s="518">
        <v>90</v>
      </c>
      <c r="H21" s="519">
        <f t="shared" ref="H21" si="9">SUM(I21:K21)</f>
        <v>535</v>
      </c>
      <c r="I21" s="518">
        <v>270</v>
      </c>
      <c r="J21" s="518">
        <v>175</v>
      </c>
      <c r="K21" s="518">
        <v>90</v>
      </c>
      <c r="L21" s="519">
        <f t="shared" ref="L21" si="10">SUM(M21:O21)</f>
        <v>0</v>
      </c>
      <c r="M21" s="519">
        <v>0</v>
      </c>
      <c r="N21" s="519">
        <v>0</v>
      </c>
      <c r="O21" s="519">
        <v>0</v>
      </c>
      <c r="P21" s="540" t="s">
        <v>383</v>
      </c>
      <c r="Q21" s="516" t="s">
        <v>384</v>
      </c>
      <c r="R21" s="516"/>
      <c r="S21" s="23"/>
      <c r="T21" s="23"/>
      <c r="U21" s="23"/>
      <c r="V21" s="23"/>
      <c r="W21" s="23"/>
      <c r="X21" s="23"/>
      <c r="Y21" s="23"/>
      <c r="Z21" s="23"/>
    </row>
    <row r="22" spans="1:26" ht="15" customHeight="1">
      <c r="A22" s="436">
        <v>8</v>
      </c>
      <c r="B22" s="435" t="s">
        <v>127</v>
      </c>
      <c r="C22" s="511" t="s">
        <v>335</v>
      </c>
      <c r="D22" s="512">
        <v>525</v>
      </c>
      <c r="E22" s="513">
        <v>270</v>
      </c>
      <c r="F22" s="513">
        <v>165</v>
      </c>
      <c r="G22" s="513">
        <v>90</v>
      </c>
      <c r="H22" s="512">
        <f t="shared" si="2"/>
        <v>0</v>
      </c>
      <c r="I22" s="513">
        <v>0</v>
      </c>
      <c r="J22" s="513">
        <v>0</v>
      </c>
      <c r="K22" s="513">
        <v>0</v>
      </c>
      <c r="L22" s="512">
        <f t="shared" ref="L22:O22" si="11">D22-H22</f>
        <v>525</v>
      </c>
      <c r="M22" s="512">
        <f t="shared" si="11"/>
        <v>270</v>
      </c>
      <c r="N22" s="512">
        <f t="shared" si="11"/>
        <v>165</v>
      </c>
      <c r="O22" s="512">
        <f t="shared" si="11"/>
        <v>90</v>
      </c>
      <c r="P22" s="517"/>
      <c r="Q22" s="516"/>
      <c r="R22" s="516"/>
      <c r="S22" s="23"/>
      <c r="T22" s="23"/>
      <c r="U22" s="23"/>
      <c r="V22" s="23"/>
      <c r="W22" s="23"/>
      <c r="X22" s="23"/>
      <c r="Y22" s="23"/>
      <c r="Z22" s="23"/>
    </row>
    <row r="23" spans="1:26" s="173" customFormat="1" ht="25.5" customHeight="1">
      <c r="A23" s="607" t="s">
        <v>38</v>
      </c>
      <c r="B23" s="608" t="s">
        <v>339</v>
      </c>
      <c r="C23" s="609"/>
      <c r="D23" s="610">
        <f t="shared" ref="D23:O23" si="12">SUM(D24:D39)</f>
        <v>8995</v>
      </c>
      <c r="E23" s="610">
        <f t="shared" si="12"/>
        <v>4320</v>
      </c>
      <c r="F23" s="610">
        <f t="shared" si="12"/>
        <v>3085</v>
      </c>
      <c r="G23" s="610">
        <f t="shared" si="12"/>
        <v>1590</v>
      </c>
      <c r="H23" s="610">
        <f t="shared" si="12"/>
        <v>689.5</v>
      </c>
      <c r="I23" s="610">
        <f t="shared" si="12"/>
        <v>364.5</v>
      </c>
      <c r="J23" s="610">
        <f t="shared" si="12"/>
        <v>205</v>
      </c>
      <c r="K23" s="610">
        <f t="shared" si="12"/>
        <v>120</v>
      </c>
      <c r="L23" s="610">
        <f t="shared" si="12"/>
        <v>8305.5</v>
      </c>
      <c r="M23" s="610">
        <f t="shared" si="12"/>
        <v>3955.5</v>
      </c>
      <c r="N23" s="610">
        <f t="shared" si="12"/>
        <v>2880</v>
      </c>
      <c r="O23" s="610">
        <f t="shared" si="12"/>
        <v>1470</v>
      </c>
      <c r="P23" s="611"/>
      <c r="Q23" s="612"/>
      <c r="R23" s="612"/>
      <c r="S23" s="580"/>
      <c r="T23" s="580"/>
      <c r="U23" s="580"/>
      <c r="V23" s="580"/>
      <c r="W23" s="580"/>
      <c r="X23" s="580"/>
      <c r="Y23" s="580"/>
      <c r="Z23" s="580"/>
    </row>
    <row r="24" spans="1:26" ht="15" customHeight="1">
      <c r="A24" s="538">
        <v>1</v>
      </c>
      <c r="B24" s="520" t="s">
        <v>154</v>
      </c>
      <c r="C24" s="506" t="s">
        <v>337</v>
      </c>
      <c r="D24" s="519">
        <f t="shared" ref="D24:D39" si="13">E24+F24+G24</f>
        <v>610</v>
      </c>
      <c r="E24" s="518">
        <v>270</v>
      </c>
      <c r="F24" s="518">
        <v>220</v>
      </c>
      <c r="G24" s="518">
        <v>120</v>
      </c>
      <c r="H24" s="519">
        <f t="shared" ref="H24:H39" si="14">SUM(I24:K24)</f>
        <v>78</v>
      </c>
      <c r="I24" s="518">
        <f>E24*20%</f>
        <v>54</v>
      </c>
      <c r="J24" s="518">
        <v>0</v>
      </c>
      <c r="K24" s="521">
        <f>G24*20%</f>
        <v>24</v>
      </c>
      <c r="L24" s="519">
        <f t="shared" ref="L24:L39" si="15">SUM(M24:O24)</f>
        <v>532</v>
      </c>
      <c r="M24" s="519">
        <f t="shared" ref="M24:O24" si="16">E24-I24</f>
        <v>216</v>
      </c>
      <c r="N24" s="519">
        <f t="shared" si="16"/>
        <v>220</v>
      </c>
      <c r="O24" s="519">
        <f t="shared" si="16"/>
        <v>96</v>
      </c>
      <c r="P24" s="540" t="s">
        <v>385</v>
      </c>
      <c r="Q24" s="515" t="s">
        <v>379</v>
      </c>
      <c r="R24" s="516"/>
      <c r="S24" s="23"/>
      <c r="T24" s="23"/>
      <c r="U24" s="23"/>
      <c r="V24" s="23"/>
      <c r="W24" s="23"/>
      <c r="X24" s="23"/>
      <c r="Y24" s="23"/>
      <c r="Z24" s="23"/>
    </row>
    <row r="25" spans="1:26" ht="15" customHeight="1">
      <c r="A25" s="538">
        <v>2</v>
      </c>
      <c r="B25" s="520" t="s">
        <v>128</v>
      </c>
      <c r="C25" s="506" t="s">
        <v>335</v>
      </c>
      <c r="D25" s="519">
        <f t="shared" si="13"/>
        <v>535</v>
      </c>
      <c r="E25" s="518">
        <v>270</v>
      </c>
      <c r="F25" s="518">
        <v>175</v>
      </c>
      <c r="G25" s="518">
        <v>90</v>
      </c>
      <c r="H25" s="519">
        <f t="shared" si="14"/>
        <v>80.25</v>
      </c>
      <c r="I25" s="518">
        <f t="shared" ref="I25:J25" si="17">E25*15%</f>
        <v>40.5</v>
      </c>
      <c r="J25" s="518">
        <f t="shared" si="17"/>
        <v>26.25</v>
      </c>
      <c r="K25" s="518">
        <v>13.5</v>
      </c>
      <c r="L25" s="519">
        <f t="shared" si="15"/>
        <v>454.75</v>
      </c>
      <c r="M25" s="519">
        <f t="shared" ref="M25:O25" si="18">E25-I25</f>
        <v>229.5</v>
      </c>
      <c r="N25" s="519">
        <f t="shared" si="18"/>
        <v>148.75</v>
      </c>
      <c r="O25" s="519">
        <f t="shared" si="18"/>
        <v>76.5</v>
      </c>
      <c r="P25" s="540" t="s">
        <v>386</v>
      </c>
      <c r="Q25" s="515" t="s">
        <v>387</v>
      </c>
      <c r="R25" s="516"/>
      <c r="S25" s="23"/>
      <c r="T25" s="23"/>
      <c r="U25" s="23"/>
      <c r="V25" s="23"/>
      <c r="W25" s="23"/>
      <c r="X25" s="23"/>
      <c r="Y25" s="23"/>
      <c r="Z25" s="23"/>
    </row>
    <row r="26" spans="1:26" ht="15" customHeight="1">
      <c r="A26" s="538">
        <v>3</v>
      </c>
      <c r="B26" s="520" t="s">
        <v>179</v>
      </c>
      <c r="C26" s="506" t="s">
        <v>337</v>
      </c>
      <c r="D26" s="519">
        <f t="shared" si="13"/>
        <v>610</v>
      </c>
      <c r="E26" s="518">
        <v>270</v>
      </c>
      <c r="F26" s="518">
        <v>220</v>
      </c>
      <c r="G26" s="518">
        <v>120</v>
      </c>
      <c r="H26" s="519">
        <f t="shared" si="14"/>
        <v>0</v>
      </c>
      <c r="I26" s="518">
        <v>0</v>
      </c>
      <c r="J26" s="518">
        <v>0</v>
      </c>
      <c r="K26" s="518">
        <v>0</v>
      </c>
      <c r="L26" s="519">
        <f t="shared" si="15"/>
        <v>610</v>
      </c>
      <c r="M26" s="519">
        <f t="shared" ref="M26:O26" si="19">E26-I26</f>
        <v>270</v>
      </c>
      <c r="N26" s="519">
        <f t="shared" si="19"/>
        <v>220</v>
      </c>
      <c r="O26" s="519">
        <f t="shared" si="19"/>
        <v>120</v>
      </c>
      <c r="P26" s="539"/>
      <c r="Q26" s="516"/>
      <c r="R26" s="516"/>
      <c r="S26" s="23"/>
      <c r="T26" s="23"/>
      <c r="U26" s="23"/>
      <c r="V26" s="23"/>
      <c r="W26" s="23"/>
      <c r="X26" s="23"/>
      <c r="Y26" s="23"/>
      <c r="Z26" s="23"/>
    </row>
    <row r="27" spans="1:26" ht="15" customHeight="1">
      <c r="A27" s="538">
        <v>4</v>
      </c>
      <c r="B27" s="520" t="s">
        <v>180</v>
      </c>
      <c r="C27" s="506" t="s">
        <v>335</v>
      </c>
      <c r="D27" s="519">
        <f t="shared" si="13"/>
        <v>535</v>
      </c>
      <c r="E27" s="518">
        <v>270</v>
      </c>
      <c r="F27" s="518">
        <v>175</v>
      </c>
      <c r="G27" s="518">
        <v>90</v>
      </c>
      <c r="H27" s="519">
        <f t="shared" si="14"/>
        <v>0</v>
      </c>
      <c r="I27" s="518">
        <v>0</v>
      </c>
      <c r="J27" s="518">
        <v>0</v>
      </c>
      <c r="K27" s="518">
        <v>0</v>
      </c>
      <c r="L27" s="519">
        <f t="shared" si="15"/>
        <v>535</v>
      </c>
      <c r="M27" s="519">
        <f t="shared" ref="M27:O27" si="20">E27-I27</f>
        <v>270</v>
      </c>
      <c r="N27" s="519">
        <f t="shared" si="20"/>
        <v>175</v>
      </c>
      <c r="O27" s="519">
        <f t="shared" si="20"/>
        <v>90</v>
      </c>
      <c r="P27" s="539"/>
      <c r="Q27" s="516"/>
      <c r="R27" s="516"/>
      <c r="S27" s="23"/>
      <c r="T27" s="23"/>
      <c r="U27" s="23"/>
      <c r="V27" s="23"/>
      <c r="W27" s="23"/>
      <c r="X27" s="23"/>
      <c r="Y27" s="23"/>
      <c r="Z27" s="23"/>
    </row>
    <row r="28" spans="1:26" ht="15" customHeight="1">
      <c r="A28" s="538">
        <v>5</v>
      </c>
      <c r="B28" s="520" t="s">
        <v>181</v>
      </c>
      <c r="C28" s="506" t="s">
        <v>335</v>
      </c>
      <c r="D28" s="519">
        <f t="shared" si="13"/>
        <v>570</v>
      </c>
      <c r="E28" s="518">
        <v>270</v>
      </c>
      <c r="F28" s="518">
        <v>200</v>
      </c>
      <c r="G28" s="518">
        <v>100</v>
      </c>
      <c r="H28" s="519">
        <f t="shared" si="14"/>
        <v>0</v>
      </c>
      <c r="I28" s="518">
        <v>0</v>
      </c>
      <c r="J28" s="518">
        <v>0</v>
      </c>
      <c r="K28" s="518">
        <v>0</v>
      </c>
      <c r="L28" s="519">
        <f t="shared" si="15"/>
        <v>570</v>
      </c>
      <c r="M28" s="519">
        <f t="shared" ref="M28:O28" si="21">E28-I28</f>
        <v>270</v>
      </c>
      <c r="N28" s="519">
        <f t="shared" si="21"/>
        <v>200</v>
      </c>
      <c r="O28" s="519">
        <f t="shared" si="21"/>
        <v>100</v>
      </c>
      <c r="P28" s="539"/>
      <c r="Q28" s="516"/>
      <c r="R28" s="516"/>
      <c r="S28" s="23"/>
      <c r="T28" s="23"/>
      <c r="U28" s="23"/>
      <c r="V28" s="23"/>
      <c r="W28" s="23"/>
      <c r="X28" s="23"/>
      <c r="Y28" s="23"/>
      <c r="Z28" s="23"/>
    </row>
    <row r="29" spans="1:26" ht="15" customHeight="1">
      <c r="A29" s="538">
        <v>6</v>
      </c>
      <c r="B29" s="520" t="s">
        <v>182</v>
      </c>
      <c r="C29" s="506" t="s">
        <v>335</v>
      </c>
      <c r="D29" s="519">
        <f t="shared" si="13"/>
        <v>535</v>
      </c>
      <c r="E29" s="518">
        <v>270</v>
      </c>
      <c r="F29" s="522">
        <v>175</v>
      </c>
      <c r="G29" s="518">
        <v>90</v>
      </c>
      <c r="H29" s="519">
        <f t="shared" si="14"/>
        <v>44.5</v>
      </c>
      <c r="I29" s="518">
        <f>E29*10%</f>
        <v>27</v>
      </c>
      <c r="J29" s="518">
        <f>175*10%</f>
        <v>17.5</v>
      </c>
      <c r="K29" s="518">
        <v>0</v>
      </c>
      <c r="L29" s="519">
        <f t="shared" si="15"/>
        <v>490.5</v>
      </c>
      <c r="M29" s="519">
        <f t="shared" ref="M29:O29" si="22">E29-I29</f>
        <v>243</v>
      </c>
      <c r="N29" s="519">
        <f t="shared" si="22"/>
        <v>157.5</v>
      </c>
      <c r="O29" s="519">
        <f t="shared" si="22"/>
        <v>90</v>
      </c>
      <c r="P29" s="540" t="s">
        <v>388</v>
      </c>
      <c r="Q29" s="515" t="s">
        <v>389</v>
      </c>
      <c r="R29" s="516"/>
      <c r="S29" s="23"/>
      <c r="T29" s="23"/>
      <c r="U29" s="23"/>
      <c r="V29" s="23"/>
      <c r="W29" s="23"/>
      <c r="X29" s="23"/>
      <c r="Y29" s="23"/>
      <c r="Z29" s="23"/>
    </row>
    <row r="30" spans="1:26" ht="15" customHeight="1">
      <c r="A30" s="538">
        <v>7</v>
      </c>
      <c r="B30" s="520" t="s">
        <v>183</v>
      </c>
      <c r="C30" s="506" t="s">
        <v>335</v>
      </c>
      <c r="D30" s="519">
        <f t="shared" si="13"/>
        <v>535</v>
      </c>
      <c r="E30" s="518">
        <v>270</v>
      </c>
      <c r="F30" s="518">
        <v>175</v>
      </c>
      <c r="G30" s="518">
        <v>90</v>
      </c>
      <c r="H30" s="519">
        <f t="shared" si="14"/>
        <v>321</v>
      </c>
      <c r="I30" s="518">
        <v>162</v>
      </c>
      <c r="J30" s="518">
        <f>175*60%</f>
        <v>105</v>
      </c>
      <c r="K30" s="518">
        <f>G30*60%</f>
        <v>54</v>
      </c>
      <c r="L30" s="519">
        <f t="shared" si="15"/>
        <v>214</v>
      </c>
      <c r="M30" s="519">
        <f t="shared" ref="M30:O30" si="23">E30-I30</f>
        <v>108</v>
      </c>
      <c r="N30" s="519">
        <f t="shared" si="23"/>
        <v>70</v>
      </c>
      <c r="O30" s="519">
        <f t="shared" si="23"/>
        <v>36</v>
      </c>
      <c r="P30" s="540" t="s">
        <v>390</v>
      </c>
      <c r="Q30" s="515" t="s">
        <v>391</v>
      </c>
      <c r="R30" s="516"/>
      <c r="S30" s="23"/>
      <c r="T30" s="23"/>
      <c r="U30" s="23"/>
      <c r="V30" s="23"/>
      <c r="W30" s="23"/>
      <c r="X30" s="23"/>
      <c r="Y30" s="23"/>
      <c r="Z30" s="23"/>
    </row>
    <row r="31" spans="1:26" ht="15" customHeight="1">
      <c r="A31" s="538">
        <v>8</v>
      </c>
      <c r="B31" s="520" t="s">
        <v>184</v>
      </c>
      <c r="C31" s="506" t="s">
        <v>335</v>
      </c>
      <c r="D31" s="519">
        <f t="shared" si="13"/>
        <v>570</v>
      </c>
      <c r="E31" s="518">
        <v>270</v>
      </c>
      <c r="F31" s="518">
        <v>200</v>
      </c>
      <c r="G31" s="518">
        <v>100</v>
      </c>
      <c r="H31" s="519">
        <f t="shared" si="14"/>
        <v>0</v>
      </c>
      <c r="I31" s="518">
        <v>0</v>
      </c>
      <c r="J31" s="518">
        <v>0</v>
      </c>
      <c r="K31" s="518">
        <v>0</v>
      </c>
      <c r="L31" s="519">
        <f t="shared" si="15"/>
        <v>570</v>
      </c>
      <c r="M31" s="519">
        <f t="shared" ref="M31:O31" si="24">E31-I31</f>
        <v>270</v>
      </c>
      <c r="N31" s="519">
        <f t="shared" si="24"/>
        <v>200</v>
      </c>
      <c r="O31" s="519">
        <f t="shared" si="24"/>
        <v>100</v>
      </c>
      <c r="P31" s="539"/>
      <c r="Q31" s="516"/>
      <c r="R31" s="516"/>
      <c r="S31" s="23"/>
      <c r="T31" s="23"/>
      <c r="U31" s="23"/>
      <c r="V31" s="23"/>
      <c r="W31" s="23"/>
      <c r="X31" s="23"/>
      <c r="Y31" s="23"/>
      <c r="Z31" s="23"/>
    </row>
    <row r="32" spans="1:26" ht="15" customHeight="1">
      <c r="A32" s="538">
        <v>9</v>
      </c>
      <c r="B32" s="520" t="s">
        <v>185</v>
      </c>
      <c r="C32" s="506" t="s">
        <v>335</v>
      </c>
      <c r="D32" s="519">
        <f t="shared" si="13"/>
        <v>570</v>
      </c>
      <c r="E32" s="518">
        <v>270</v>
      </c>
      <c r="F32" s="518">
        <v>200</v>
      </c>
      <c r="G32" s="518">
        <v>100</v>
      </c>
      <c r="H32" s="519">
        <f t="shared" si="14"/>
        <v>0</v>
      </c>
      <c r="I32" s="518">
        <v>0</v>
      </c>
      <c r="J32" s="518">
        <v>0</v>
      </c>
      <c r="K32" s="518">
        <v>0</v>
      </c>
      <c r="L32" s="519">
        <f t="shared" si="15"/>
        <v>570</v>
      </c>
      <c r="M32" s="519">
        <f t="shared" ref="M32:O32" si="25">E32-I32</f>
        <v>270</v>
      </c>
      <c r="N32" s="519">
        <f t="shared" si="25"/>
        <v>200</v>
      </c>
      <c r="O32" s="519">
        <f t="shared" si="25"/>
        <v>100</v>
      </c>
      <c r="P32" s="539"/>
      <c r="Q32" s="516"/>
      <c r="R32" s="516"/>
      <c r="S32" s="23"/>
      <c r="T32" s="23"/>
      <c r="U32" s="23"/>
      <c r="V32" s="23"/>
      <c r="W32" s="23"/>
      <c r="X32" s="23"/>
      <c r="Y32" s="23"/>
      <c r="Z32" s="23"/>
    </row>
    <row r="33" spans="1:26" ht="15" customHeight="1">
      <c r="A33" s="538">
        <v>10</v>
      </c>
      <c r="B33" s="520" t="s">
        <v>186</v>
      </c>
      <c r="C33" s="506" t="s">
        <v>335</v>
      </c>
      <c r="D33" s="519">
        <f t="shared" si="13"/>
        <v>570</v>
      </c>
      <c r="E33" s="518">
        <v>270</v>
      </c>
      <c r="F33" s="518">
        <v>200</v>
      </c>
      <c r="G33" s="518">
        <v>100</v>
      </c>
      <c r="H33" s="519">
        <f t="shared" si="14"/>
        <v>0</v>
      </c>
      <c r="I33" s="518">
        <v>0</v>
      </c>
      <c r="J33" s="518">
        <v>0</v>
      </c>
      <c r="K33" s="518">
        <v>0</v>
      </c>
      <c r="L33" s="519">
        <f t="shared" si="15"/>
        <v>570</v>
      </c>
      <c r="M33" s="519">
        <f t="shared" ref="M33:O33" si="26">E33-I33</f>
        <v>270</v>
      </c>
      <c r="N33" s="519">
        <f t="shared" si="26"/>
        <v>200</v>
      </c>
      <c r="O33" s="519">
        <f t="shared" si="26"/>
        <v>100</v>
      </c>
      <c r="P33" s="539"/>
      <c r="Q33" s="516"/>
      <c r="R33" s="516"/>
      <c r="S33" s="23"/>
      <c r="T33" s="23"/>
      <c r="U33" s="23"/>
      <c r="V33" s="23"/>
      <c r="W33" s="23"/>
      <c r="X33" s="23"/>
      <c r="Y33" s="23"/>
      <c r="Z33" s="23"/>
    </row>
    <row r="34" spans="1:26" ht="15" customHeight="1">
      <c r="A34" s="538">
        <v>11</v>
      </c>
      <c r="B34" s="520" t="s">
        <v>187</v>
      </c>
      <c r="C34" s="506" t="s">
        <v>335</v>
      </c>
      <c r="D34" s="519">
        <f t="shared" si="13"/>
        <v>535</v>
      </c>
      <c r="E34" s="518">
        <v>270</v>
      </c>
      <c r="F34" s="518">
        <v>175</v>
      </c>
      <c r="G34" s="518">
        <v>90</v>
      </c>
      <c r="H34" s="519">
        <f t="shared" si="14"/>
        <v>0</v>
      </c>
      <c r="I34" s="518">
        <v>0</v>
      </c>
      <c r="J34" s="518">
        <v>0</v>
      </c>
      <c r="K34" s="518">
        <v>0</v>
      </c>
      <c r="L34" s="519">
        <f t="shared" si="15"/>
        <v>535</v>
      </c>
      <c r="M34" s="519">
        <f t="shared" ref="M34:O34" si="27">E34-I34</f>
        <v>270</v>
      </c>
      <c r="N34" s="519">
        <f t="shared" si="27"/>
        <v>175</v>
      </c>
      <c r="O34" s="519">
        <f t="shared" si="27"/>
        <v>90</v>
      </c>
      <c r="P34" s="539"/>
      <c r="Q34" s="516"/>
      <c r="R34" s="516"/>
      <c r="S34" s="23"/>
      <c r="T34" s="23"/>
      <c r="U34" s="23"/>
      <c r="V34" s="23"/>
      <c r="W34" s="23"/>
      <c r="X34" s="23"/>
      <c r="Y34" s="23"/>
      <c r="Z34" s="23"/>
    </row>
    <row r="35" spans="1:26" ht="15" customHeight="1">
      <c r="A35" s="538">
        <v>12</v>
      </c>
      <c r="B35" s="520" t="s">
        <v>188</v>
      </c>
      <c r="C35" s="506" t="s">
        <v>335</v>
      </c>
      <c r="D35" s="519">
        <f t="shared" si="13"/>
        <v>570</v>
      </c>
      <c r="E35" s="518">
        <v>270</v>
      </c>
      <c r="F35" s="518">
        <v>200</v>
      </c>
      <c r="G35" s="518">
        <v>100</v>
      </c>
      <c r="H35" s="519">
        <f t="shared" si="14"/>
        <v>85.5</v>
      </c>
      <c r="I35" s="518">
        <f t="shared" ref="I35:J35" si="28">E35*15%</f>
        <v>40.5</v>
      </c>
      <c r="J35" s="518">
        <f t="shared" si="28"/>
        <v>30</v>
      </c>
      <c r="K35" s="518">
        <v>15</v>
      </c>
      <c r="L35" s="519">
        <f t="shared" si="15"/>
        <v>484.5</v>
      </c>
      <c r="M35" s="519">
        <f t="shared" ref="M35:O35" si="29">E35-I35</f>
        <v>229.5</v>
      </c>
      <c r="N35" s="519">
        <f t="shared" si="29"/>
        <v>170</v>
      </c>
      <c r="O35" s="519">
        <f t="shared" si="29"/>
        <v>85</v>
      </c>
      <c r="P35" s="540" t="s">
        <v>392</v>
      </c>
      <c r="Q35" s="515" t="s">
        <v>387</v>
      </c>
      <c r="R35" s="516"/>
      <c r="S35" s="23"/>
      <c r="T35" s="23"/>
      <c r="U35" s="23"/>
      <c r="V35" s="23"/>
      <c r="W35" s="23"/>
      <c r="X35" s="23"/>
      <c r="Y35" s="23"/>
      <c r="Z35" s="23"/>
    </row>
    <row r="36" spans="1:26" ht="15" customHeight="1">
      <c r="A36" s="538">
        <v>13</v>
      </c>
      <c r="B36" s="520" t="s">
        <v>189</v>
      </c>
      <c r="C36" s="506" t="s">
        <v>335</v>
      </c>
      <c r="D36" s="519">
        <f t="shared" si="13"/>
        <v>535</v>
      </c>
      <c r="E36" s="518">
        <v>270</v>
      </c>
      <c r="F36" s="518">
        <v>175</v>
      </c>
      <c r="G36" s="518">
        <v>90</v>
      </c>
      <c r="H36" s="519">
        <f t="shared" si="14"/>
        <v>0</v>
      </c>
      <c r="I36" s="518">
        <v>0</v>
      </c>
      <c r="J36" s="518">
        <v>0</v>
      </c>
      <c r="K36" s="518">
        <v>0</v>
      </c>
      <c r="L36" s="519">
        <f t="shared" si="15"/>
        <v>535</v>
      </c>
      <c r="M36" s="519">
        <f t="shared" ref="M36:O36" si="30">E36-I36</f>
        <v>270</v>
      </c>
      <c r="N36" s="519">
        <f t="shared" si="30"/>
        <v>175</v>
      </c>
      <c r="O36" s="519">
        <f t="shared" si="30"/>
        <v>90</v>
      </c>
      <c r="P36" s="539"/>
      <c r="Q36" s="516"/>
      <c r="R36" s="516"/>
      <c r="S36" s="23"/>
      <c r="T36" s="23"/>
      <c r="U36" s="23"/>
      <c r="V36" s="23"/>
      <c r="W36" s="23"/>
      <c r="X36" s="23"/>
      <c r="Y36" s="23"/>
      <c r="Z36" s="23"/>
    </row>
    <row r="37" spans="1:26" ht="15" customHeight="1">
      <c r="A37" s="538">
        <v>14</v>
      </c>
      <c r="B37" s="520" t="s">
        <v>190</v>
      </c>
      <c r="C37" s="506" t="s">
        <v>335</v>
      </c>
      <c r="D37" s="519">
        <f t="shared" si="13"/>
        <v>535</v>
      </c>
      <c r="E37" s="518">
        <v>270</v>
      </c>
      <c r="F37" s="518">
        <v>175</v>
      </c>
      <c r="G37" s="518">
        <v>90</v>
      </c>
      <c r="H37" s="519">
        <f t="shared" si="14"/>
        <v>80.25</v>
      </c>
      <c r="I37" s="518">
        <f t="shared" ref="I37:K37" si="31">E37*15%</f>
        <v>40.5</v>
      </c>
      <c r="J37" s="518">
        <f t="shared" si="31"/>
        <v>26.25</v>
      </c>
      <c r="K37" s="518">
        <f t="shared" si="31"/>
        <v>13.5</v>
      </c>
      <c r="L37" s="519">
        <f t="shared" si="15"/>
        <v>454.75</v>
      </c>
      <c r="M37" s="519">
        <f t="shared" ref="M37:O37" si="32">E37-I37</f>
        <v>229.5</v>
      </c>
      <c r="N37" s="519">
        <f t="shared" si="32"/>
        <v>148.75</v>
      </c>
      <c r="O37" s="519">
        <f t="shared" si="32"/>
        <v>76.5</v>
      </c>
      <c r="P37" s="539" t="s">
        <v>393</v>
      </c>
      <c r="Q37" s="515" t="s">
        <v>387</v>
      </c>
      <c r="R37" s="516"/>
      <c r="S37" s="23"/>
      <c r="T37" s="23"/>
      <c r="U37" s="23"/>
      <c r="V37" s="23"/>
      <c r="W37" s="23"/>
      <c r="X37" s="23"/>
      <c r="Y37" s="23"/>
      <c r="Z37" s="23"/>
    </row>
    <row r="38" spans="1:26" ht="15" customHeight="1">
      <c r="A38" s="538">
        <v>15</v>
      </c>
      <c r="B38" s="520" t="s">
        <v>191</v>
      </c>
      <c r="C38" s="506" t="s">
        <v>335</v>
      </c>
      <c r="D38" s="519">
        <f t="shared" si="13"/>
        <v>570</v>
      </c>
      <c r="E38" s="518">
        <v>270</v>
      </c>
      <c r="F38" s="518">
        <v>200</v>
      </c>
      <c r="G38" s="518">
        <v>100</v>
      </c>
      <c r="H38" s="519">
        <f t="shared" si="14"/>
        <v>0</v>
      </c>
      <c r="I38" s="518">
        <v>0</v>
      </c>
      <c r="J38" s="518">
        <v>0</v>
      </c>
      <c r="K38" s="518">
        <v>0</v>
      </c>
      <c r="L38" s="519">
        <f t="shared" si="15"/>
        <v>570</v>
      </c>
      <c r="M38" s="519">
        <f t="shared" ref="M38:O38" si="33">E38-I38</f>
        <v>270</v>
      </c>
      <c r="N38" s="519">
        <f t="shared" si="33"/>
        <v>200</v>
      </c>
      <c r="O38" s="519">
        <f t="shared" si="33"/>
        <v>100</v>
      </c>
      <c r="P38" s="539"/>
      <c r="Q38" s="516"/>
      <c r="R38" s="516"/>
      <c r="S38" s="23"/>
      <c r="T38" s="23"/>
      <c r="U38" s="23"/>
      <c r="V38" s="23"/>
      <c r="W38" s="23"/>
      <c r="X38" s="23"/>
      <c r="Y38" s="23"/>
      <c r="Z38" s="23"/>
    </row>
    <row r="39" spans="1:26" ht="15" customHeight="1">
      <c r="A39" s="538">
        <v>16</v>
      </c>
      <c r="B39" s="520" t="s">
        <v>192</v>
      </c>
      <c r="C39" s="506" t="s">
        <v>337</v>
      </c>
      <c r="D39" s="519">
        <f t="shared" si="13"/>
        <v>610</v>
      </c>
      <c r="E39" s="518">
        <v>270</v>
      </c>
      <c r="F39" s="518">
        <v>220</v>
      </c>
      <c r="G39" s="518">
        <v>120</v>
      </c>
      <c r="H39" s="519">
        <f t="shared" si="14"/>
        <v>0</v>
      </c>
      <c r="I39" s="518">
        <v>0</v>
      </c>
      <c r="J39" s="518">
        <v>0</v>
      </c>
      <c r="K39" s="518">
        <v>0</v>
      </c>
      <c r="L39" s="519">
        <f t="shared" si="15"/>
        <v>610</v>
      </c>
      <c r="M39" s="519">
        <f t="shared" ref="M39:O39" si="34">E39-I39</f>
        <v>270</v>
      </c>
      <c r="N39" s="519">
        <f t="shared" si="34"/>
        <v>220</v>
      </c>
      <c r="O39" s="519">
        <f t="shared" si="34"/>
        <v>120</v>
      </c>
      <c r="P39" s="540"/>
      <c r="Q39" s="516"/>
      <c r="R39" s="516"/>
      <c r="S39" s="23"/>
      <c r="T39" s="23"/>
      <c r="U39" s="23"/>
      <c r="V39" s="23"/>
      <c r="W39" s="23"/>
      <c r="X39" s="23"/>
      <c r="Y39" s="23"/>
      <c r="Z39" s="23"/>
    </row>
    <row r="40" spans="1:26" s="173" customFormat="1" ht="24.75" customHeight="1">
      <c r="A40" s="607" t="s">
        <v>46</v>
      </c>
      <c r="B40" s="608" t="s">
        <v>394</v>
      </c>
      <c r="C40" s="613"/>
      <c r="D40" s="614">
        <f t="shared" ref="D40:O40" si="35">SUM(D41:D48)</f>
        <v>4695</v>
      </c>
      <c r="E40" s="614">
        <f t="shared" si="35"/>
        <v>2160</v>
      </c>
      <c r="F40" s="614">
        <f t="shared" si="35"/>
        <v>1745</v>
      </c>
      <c r="G40" s="614">
        <f t="shared" si="35"/>
        <v>790</v>
      </c>
      <c r="H40" s="614">
        <f t="shared" si="35"/>
        <v>471.5</v>
      </c>
      <c r="I40" s="614">
        <f t="shared" si="35"/>
        <v>281.5</v>
      </c>
      <c r="J40" s="614">
        <f t="shared" si="35"/>
        <v>182</v>
      </c>
      <c r="K40" s="614">
        <f t="shared" si="35"/>
        <v>8</v>
      </c>
      <c r="L40" s="614">
        <f t="shared" si="35"/>
        <v>4223.5</v>
      </c>
      <c r="M40" s="614">
        <f t="shared" si="35"/>
        <v>1878.5</v>
      </c>
      <c r="N40" s="614">
        <f t="shared" si="35"/>
        <v>1563</v>
      </c>
      <c r="O40" s="615">
        <f t="shared" si="35"/>
        <v>782</v>
      </c>
      <c r="P40" s="611"/>
      <c r="Q40" s="616"/>
      <c r="R40" s="616"/>
      <c r="S40" s="580"/>
      <c r="T40" s="580"/>
      <c r="U40" s="580"/>
      <c r="V40" s="580"/>
      <c r="W40" s="580"/>
      <c r="X40" s="580"/>
      <c r="Y40" s="580"/>
      <c r="Z40" s="580"/>
    </row>
    <row r="41" spans="1:26" ht="15" customHeight="1">
      <c r="A41" s="538">
        <v>1</v>
      </c>
      <c r="B41" s="520" t="s">
        <v>217</v>
      </c>
      <c r="C41" s="506" t="s">
        <v>337</v>
      </c>
      <c r="D41" s="519">
        <f t="shared" ref="D41:D48" si="36">SUM(E41:G41)</f>
        <v>610</v>
      </c>
      <c r="E41" s="518">
        <v>270</v>
      </c>
      <c r="F41" s="518">
        <v>220</v>
      </c>
      <c r="G41" s="518">
        <v>120</v>
      </c>
      <c r="H41" s="519">
        <f t="shared" ref="H41:H48" si="37">SUM(I41:K41)</f>
        <v>147</v>
      </c>
      <c r="I41" s="518">
        <f t="shared" ref="I41:J41" si="38">E41*30%</f>
        <v>81</v>
      </c>
      <c r="J41" s="518">
        <f t="shared" si="38"/>
        <v>66</v>
      </c>
      <c r="K41" s="518">
        <v>0</v>
      </c>
      <c r="L41" s="519">
        <f t="shared" ref="L41:L48" si="39">SUM(M41:O41)</f>
        <v>463</v>
      </c>
      <c r="M41" s="519">
        <f t="shared" ref="M41:O41" si="40">E41-I41</f>
        <v>189</v>
      </c>
      <c r="N41" s="519">
        <f t="shared" si="40"/>
        <v>154</v>
      </c>
      <c r="O41" s="519">
        <f t="shared" si="40"/>
        <v>120</v>
      </c>
      <c r="P41" s="540" t="s">
        <v>395</v>
      </c>
      <c r="Q41" s="516">
        <v>0.3</v>
      </c>
      <c r="R41" s="516">
        <v>0</v>
      </c>
      <c r="S41" s="23"/>
      <c r="T41" s="23"/>
      <c r="U41" s="23"/>
      <c r="V41" s="23"/>
      <c r="W41" s="23"/>
      <c r="X41" s="23"/>
      <c r="Y41" s="23"/>
      <c r="Z41" s="23"/>
    </row>
    <row r="42" spans="1:26" ht="15" customHeight="1">
      <c r="A42" s="538">
        <v>2</v>
      </c>
      <c r="B42" s="520" t="s">
        <v>209</v>
      </c>
      <c r="C42" s="506" t="s">
        <v>335</v>
      </c>
      <c r="D42" s="519">
        <f t="shared" si="36"/>
        <v>505</v>
      </c>
      <c r="E42" s="518">
        <v>270</v>
      </c>
      <c r="F42" s="518">
        <v>165</v>
      </c>
      <c r="G42" s="518">
        <v>70</v>
      </c>
      <c r="H42" s="519">
        <f t="shared" si="37"/>
        <v>0</v>
      </c>
      <c r="I42" s="518">
        <v>0</v>
      </c>
      <c r="J42" s="518">
        <v>0</v>
      </c>
      <c r="K42" s="518">
        <v>0</v>
      </c>
      <c r="L42" s="519">
        <f t="shared" si="39"/>
        <v>505</v>
      </c>
      <c r="M42" s="519">
        <f t="shared" ref="M42:O42" si="41">E42-I42</f>
        <v>270</v>
      </c>
      <c r="N42" s="519">
        <f t="shared" si="41"/>
        <v>165</v>
      </c>
      <c r="O42" s="519">
        <f t="shared" si="41"/>
        <v>70</v>
      </c>
      <c r="P42" s="539"/>
      <c r="Q42" s="516">
        <v>0</v>
      </c>
      <c r="R42" s="516">
        <v>0</v>
      </c>
      <c r="S42" s="23"/>
      <c r="T42" s="23"/>
      <c r="U42" s="23"/>
      <c r="V42" s="23"/>
      <c r="W42" s="23"/>
      <c r="X42" s="23"/>
      <c r="Y42" s="23"/>
      <c r="Z42" s="23"/>
    </row>
    <row r="43" spans="1:26" ht="15" customHeight="1">
      <c r="A43" s="538">
        <v>3</v>
      </c>
      <c r="B43" s="520" t="s">
        <v>222</v>
      </c>
      <c r="C43" s="506" t="s">
        <v>337</v>
      </c>
      <c r="D43" s="519">
        <f t="shared" si="36"/>
        <v>610</v>
      </c>
      <c r="E43" s="518">
        <v>270</v>
      </c>
      <c r="F43" s="518">
        <v>220</v>
      </c>
      <c r="G43" s="518">
        <v>120</v>
      </c>
      <c r="H43" s="519">
        <f t="shared" si="37"/>
        <v>73.5</v>
      </c>
      <c r="I43" s="518">
        <f t="shared" ref="I43:J43" si="42">E43*15%</f>
        <v>40.5</v>
      </c>
      <c r="J43" s="518">
        <f t="shared" si="42"/>
        <v>33</v>
      </c>
      <c r="K43" s="518">
        <v>0</v>
      </c>
      <c r="L43" s="519">
        <f t="shared" si="39"/>
        <v>536.5</v>
      </c>
      <c r="M43" s="519">
        <f t="shared" ref="M43:O43" si="43">E43-I43</f>
        <v>229.5</v>
      </c>
      <c r="N43" s="519">
        <f t="shared" si="43"/>
        <v>187</v>
      </c>
      <c r="O43" s="519">
        <f t="shared" si="43"/>
        <v>120</v>
      </c>
      <c r="P43" s="540" t="s">
        <v>396</v>
      </c>
      <c r="Q43" s="516">
        <v>0.15</v>
      </c>
      <c r="R43" s="516">
        <v>0</v>
      </c>
      <c r="S43" s="23"/>
      <c r="T43" s="23"/>
      <c r="U43" s="23"/>
      <c r="V43" s="23"/>
      <c r="W43" s="23"/>
      <c r="X43" s="23"/>
      <c r="Y43" s="23"/>
      <c r="Z43" s="23"/>
    </row>
    <row r="44" spans="1:26" ht="15" customHeight="1">
      <c r="A44" s="538">
        <v>4</v>
      </c>
      <c r="B44" s="520" t="s">
        <v>212</v>
      </c>
      <c r="C44" s="506" t="s">
        <v>397</v>
      </c>
      <c r="D44" s="519">
        <f t="shared" si="36"/>
        <v>705</v>
      </c>
      <c r="E44" s="518">
        <v>270</v>
      </c>
      <c r="F44" s="518">
        <v>315</v>
      </c>
      <c r="G44" s="518">
        <v>120</v>
      </c>
      <c r="H44" s="519">
        <f t="shared" si="37"/>
        <v>0</v>
      </c>
      <c r="I44" s="518">
        <v>0</v>
      </c>
      <c r="J44" s="518">
        <v>0</v>
      </c>
      <c r="K44" s="518">
        <v>0</v>
      </c>
      <c r="L44" s="519">
        <f t="shared" si="39"/>
        <v>705</v>
      </c>
      <c r="M44" s="519">
        <f t="shared" ref="M44:O44" si="44">E44-I44</f>
        <v>270</v>
      </c>
      <c r="N44" s="519">
        <f t="shared" si="44"/>
        <v>315</v>
      </c>
      <c r="O44" s="519">
        <f t="shared" si="44"/>
        <v>120</v>
      </c>
      <c r="P44" s="539"/>
      <c r="Q44" s="516">
        <v>0</v>
      </c>
      <c r="R44" s="516">
        <v>0</v>
      </c>
    </row>
    <row r="45" spans="1:26" ht="15" customHeight="1">
      <c r="A45" s="538">
        <v>5</v>
      </c>
      <c r="B45" s="520" t="s">
        <v>211</v>
      </c>
      <c r="C45" s="506" t="s">
        <v>337</v>
      </c>
      <c r="D45" s="519">
        <f t="shared" si="36"/>
        <v>705</v>
      </c>
      <c r="E45" s="518">
        <v>270</v>
      </c>
      <c r="F45" s="518">
        <v>315</v>
      </c>
      <c r="G45" s="518">
        <v>120</v>
      </c>
      <c r="H45" s="519">
        <f t="shared" si="37"/>
        <v>0</v>
      </c>
      <c r="I45" s="518">
        <v>0</v>
      </c>
      <c r="J45" s="518">
        <v>0</v>
      </c>
      <c r="K45" s="518">
        <v>0</v>
      </c>
      <c r="L45" s="519">
        <f t="shared" si="39"/>
        <v>705</v>
      </c>
      <c r="M45" s="519">
        <f t="shared" ref="M45:O45" si="45">E45-I45</f>
        <v>270</v>
      </c>
      <c r="N45" s="519">
        <f t="shared" si="45"/>
        <v>315</v>
      </c>
      <c r="O45" s="519">
        <f t="shared" si="45"/>
        <v>120</v>
      </c>
      <c r="P45" s="539"/>
      <c r="Q45" s="510"/>
      <c r="R45" s="510"/>
    </row>
    <row r="46" spans="1:26" ht="15" customHeight="1">
      <c r="A46" s="538">
        <v>6</v>
      </c>
      <c r="B46" s="520" t="s">
        <v>139</v>
      </c>
      <c r="C46" s="506" t="s">
        <v>335</v>
      </c>
      <c r="D46" s="519">
        <f t="shared" si="36"/>
        <v>535</v>
      </c>
      <c r="E46" s="518">
        <v>270</v>
      </c>
      <c r="F46" s="518">
        <v>175</v>
      </c>
      <c r="G46" s="518">
        <v>90</v>
      </c>
      <c r="H46" s="519">
        <f t="shared" si="37"/>
        <v>0</v>
      </c>
      <c r="I46" s="518">
        <v>0</v>
      </c>
      <c r="J46" s="518">
        <v>0</v>
      </c>
      <c r="K46" s="518">
        <v>0</v>
      </c>
      <c r="L46" s="519">
        <f t="shared" si="39"/>
        <v>535</v>
      </c>
      <c r="M46" s="519">
        <f t="shared" ref="M46:O46" si="46">E46-I46</f>
        <v>270</v>
      </c>
      <c r="N46" s="519">
        <f t="shared" si="46"/>
        <v>175</v>
      </c>
      <c r="O46" s="519">
        <f t="shared" si="46"/>
        <v>90</v>
      </c>
      <c r="P46" s="539"/>
      <c r="Q46" s="510"/>
      <c r="R46" s="510"/>
    </row>
    <row r="47" spans="1:26" ht="15" customHeight="1">
      <c r="A47" s="538">
        <v>7</v>
      </c>
      <c r="B47" s="523" t="s">
        <v>214</v>
      </c>
      <c r="C47" s="506" t="s">
        <v>335</v>
      </c>
      <c r="D47" s="519">
        <f t="shared" si="36"/>
        <v>505</v>
      </c>
      <c r="E47" s="518">
        <v>270</v>
      </c>
      <c r="F47" s="518">
        <v>165</v>
      </c>
      <c r="G47" s="518">
        <v>70</v>
      </c>
      <c r="H47" s="519">
        <f t="shared" si="37"/>
        <v>174</v>
      </c>
      <c r="I47" s="518">
        <f t="shared" ref="I47:J47" si="47">E47*40%</f>
        <v>108</v>
      </c>
      <c r="J47" s="518">
        <f t="shared" si="47"/>
        <v>66</v>
      </c>
      <c r="K47" s="518">
        <v>0</v>
      </c>
      <c r="L47" s="519">
        <f t="shared" si="39"/>
        <v>331</v>
      </c>
      <c r="M47" s="519">
        <f t="shared" ref="M47:O47" si="48">E47-I47</f>
        <v>162</v>
      </c>
      <c r="N47" s="519">
        <f t="shared" si="48"/>
        <v>99</v>
      </c>
      <c r="O47" s="519">
        <f t="shared" si="48"/>
        <v>70</v>
      </c>
      <c r="P47" s="540" t="s">
        <v>398</v>
      </c>
      <c r="Q47" s="524">
        <v>0.4</v>
      </c>
      <c r="R47" s="510"/>
    </row>
    <row r="48" spans="1:26" ht="15" customHeight="1">
      <c r="A48" s="538">
        <v>8</v>
      </c>
      <c r="B48" s="520" t="s">
        <v>219</v>
      </c>
      <c r="C48" s="506" t="s">
        <v>335</v>
      </c>
      <c r="D48" s="519">
        <f t="shared" si="36"/>
        <v>520</v>
      </c>
      <c r="E48" s="518">
        <v>270</v>
      </c>
      <c r="F48" s="518">
        <v>170</v>
      </c>
      <c r="G48" s="518">
        <v>80</v>
      </c>
      <c r="H48" s="519">
        <f t="shared" si="37"/>
        <v>77</v>
      </c>
      <c r="I48" s="518">
        <f>D48*10%</f>
        <v>52</v>
      </c>
      <c r="J48" s="518">
        <f t="shared" ref="J48:K48" si="49">F48*10%</f>
        <v>17</v>
      </c>
      <c r="K48" s="518">
        <f t="shared" si="49"/>
        <v>8</v>
      </c>
      <c r="L48" s="519">
        <f t="shared" si="39"/>
        <v>443</v>
      </c>
      <c r="M48" s="519">
        <f t="shared" ref="M48:O48" si="50">E48-I48</f>
        <v>218</v>
      </c>
      <c r="N48" s="519">
        <f t="shared" si="50"/>
        <v>153</v>
      </c>
      <c r="O48" s="519">
        <f t="shared" si="50"/>
        <v>72</v>
      </c>
      <c r="P48" s="540" t="s">
        <v>399</v>
      </c>
      <c r="Q48" s="525">
        <v>0.1</v>
      </c>
      <c r="R48" s="510"/>
    </row>
    <row r="49" spans="1:20" ht="15" customHeight="1">
      <c r="A49" s="538" t="s">
        <v>54</v>
      </c>
      <c r="B49" s="507" t="s">
        <v>240</v>
      </c>
      <c r="C49" s="506"/>
      <c r="D49" s="508">
        <f t="shared" ref="D49:G49" si="51">SUM(D50:D55)</f>
        <v>3112</v>
      </c>
      <c r="E49" s="508">
        <f t="shared" si="51"/>
        <v>1485</v>
      </c>
      <c r="F49" s="508">
        <f t="shared" si="51"/>
        <v>1050</v>
      </c>
      <c r="G49" s="508">
        <f t="shared" si="51"/>
        <v>577</v>
      </c>
      <c r="H49" s="508">
        <v>1.262</v>
      </c>
      <c r="I49" s="508">
        <f t="shared" ref="I49:O49" si="52">SUM(I50:I55)</f>
        <v>594</v>
      </c>
      <c r="J49" s="508">
        <f t="shared" si="52"/>
        <v>458</v>
      </c>
      <c r="K49" s="508">
        <f t="shared" si="52"/>
        <v>210</v>
      </c>
      <c r="L49" s="508">
        <f t="shared" si="52"/>
        <v>1850</v>
      </c>
      <c r="M49" s="508">
        <f t="shared" si="52"/>
        <v>891</v>
      </c>
      <c r="N49" s="508">
        <f t="shared" si="52"/>
        <v>592</v>
      </c>
      <c r="O49" s="508">
        <f t="shared" si="52"/>
        <v>367</v>
      </c>
      <c r="P49" s="539"/>
      <c r="Q49" s="510"/>
    </row>
    <row r="50" spans="1:20" ht="15" customHeight="1">
      <c r="A50" s="538">
        <v>1</v>
      </c>
      <c r="B50" s="520" t="s">
        <v>246</v>
      </c>
      <c r="C50" s="506" t="s">
        <v>397</v>
      </c>
      <c r="D50" s="519">
        <f t="shared" ref="D50:D55" si="53">SUM(E50:G50)</f>
        <v>705</v>
      </c>
      <c r="E50" s="518">
        <v>270</v>
      </c>
      <c r="F50" s="518">
        <v>315</v>
      </c>
      <c r="G50" s="518">
        <v>120</v>
      </c>
      <c r="H50" s="519">
        <f>E50*20%</f>
        <v>54</v>
      </c>
      <c r="I50" s="526">
        <f t="shared" ref="I50:I55" si="54">E50*Q50+(E50-E50*Q50)*R50</f>
        <v>54</v>
      </c>
      <c r="J50" s="526">
        <f t="shared" ref="J50:J55" si="55">F50*Q50+(F50-F50*Q50)*R50</f>
        <v>63</v>
      </c>
      <c r="K50" s="518">
        <v>0</v>
      </c>
      <c r="L50" s="519">
        <f t="shared" ref="L50:L55" si="56">SUM(M50:O50)</f>
        <v>588</v>
      </c>
      <c r="M50" s="519">
        <v>216</v>
      </c>
      <c r="N50" s="519">
        <v>252</v>
      </c>
      <c r="O50" s="519">
        <v>120</v>
      </c>
      <c r="P50" s="540" t="s">
        <v>400</v>
      </c>
      <c r="Q50" s="516">
        <v>0.2</v>
      </c>
    </row>
    <row r="51" spans="1:20" ht="15" customHeight="1">
      <c r="A51" s="538">
        <v>2</v>
      </c>
      <c r="B51" s="520" t="s">
        <v>247</v>
      </c>
      <c r="C51" s="506" t="s">
        <v>335</v>
      </c>
      <c r="D51" s="519">
        <f t="shared" si="53"/>
        <v>535</v>
      </c>
      <c r="E51" s="518">
        <v>270</v>
      </c>
      <c r="F51" s="518">
        <v>175</v>
      </c>
      <c r="G51" s="518">
        <v>90</v>
      </c>
      <c r="H51" s="519">
        <v>0</v>
      </c>
      <c r="I51" s="526">
        <f t="shared" si="54"/>
        <v>0</v>
      </c>
      <c r="J51" s="526">
        <f t="shared" si="55"/>
        <v>0</v>
      </c>
      <c r="K51" s="518">
        <v>0</v>
      </c>
      <c r="L51" s="519">
        <f t="shared" si="56"/>
        <v>535</v>
      </c>
      <c r="M51" s="519">
        <v>270</v>
      </c>
      <c r="N51" s="519">
        <v>175</v>
      </c>
      <c r="O51" s="519">
        <v>90</v>
      </c>
      <c r="P51" s="539"/>
      <c r="Q51" s="516">
        <v>0</v>
      </c>
    </row>
    <row r="52" spans="1:20" ht="15" customHeight="1">
      <c r="A52" s="538">
        <v>3</v>
      </c>
      <c r="B52" s="520" t="s">
        <v>242</v>
      </c>
      <c r="C52" s="506" t="s">
        <v>335</v>
      </c>
      <c r="D52" s="519">
        <f t="shared" si="53"/>
        <v>525</v>
      </c>
      <c r="E52" s="518">
        <v>270</v>
      </c>
      <c r="F52" s="518">
        <v>165</v>
      </c>
      <c r="G52" s="518">
        <v>90</v>
      </c>
      <c r="H52" s="519">
        <v>0</v>
      </c>
      <c r="I52" s="526">
        <f t="shared" si="54"/>
        <v>0</v>
      </c>
      <c r="J52" s="526">
        <f t="shared" si="55"/>
        <v>0</v>
      </c>
      <c r="K52" s="518">
        <v>0</v>
      </c>
      <c r="L52" s="519">
        <f t="shared" si="56"/>
        <v>525</v>
      </c>
      <c r="M52" s="519">
        <v>270</v>
      </c>
      <c r="N52" s="519">
        <v>165</v>
      </c>
      <c r="O52" s="519">
        <v>90</v>
      </c>
      <c r="P52" s="539"/>
      <c r="Q52" s="516">
        <v>0</v>
      </c>
    </row>
    <row r="53" spans="1:20" ht="15" customHeight="1">
      <c r="A53" s="538">
        <v>4</v>
      </c>
      <c r="B53" s="527" t="s">
        <v>401</v>
      </c>
      <c r="C53" s="528"/>
      <c r="D53" s="519">
        <f t="shared" si="53"/>
        <v>202</v>
      </c>
      <c r="E53" s="518">
        <v>135</v>
      </c>
      <c r="F53" s="518">
        <v>0</v>
      </c>
      <c r="G53" s="518">
        <v>67</v>
      </c>
      <c r="H53" s="519">
        <v>0</v>
      </c>
      <c r="I53" s="526">
        <f t="shared" si="54"/>
        <v>0</v>
      </c>
      <c r="J53" s="526">
        <f t="shared" si="55"/>
        <v>0</v>
      </c>
      <c r="K53" s="518">
        <v>0</v>
      </c>
      <c r="L53" s="519">
        <f t="shared" si="56"/>
        <v>202</v>
      </c>
      <c r="M53" s="519">
        <v>135</v>
      </c>
      <c r="N53" s="519">
        <v>0</v>
      </c>
      <c r="O53" s="519">
        <v>67</v>
      </c>
      <c r="P53" s="541" t="s">
        <v>402</v>
      </c>
      <c r="Q53" s="516">
        <v>0</v>
      </c>
    </row>
    <row r="54" spans="1:20" ht="15" customHeight="1">
      <c r="A54" s="538">
        <v>5</v>
      </c>
      <c r="B54" s="520" t="s">
        <v>255</v>
      </c>
      <c r="C54" s="506" t="s">
        <v>335</v>
      </c>
      <c r="D54" s="519">
        <f t="shared" si="53"/>
        <v>535</v>
      </c>
      <c r="E54" s="518">
        <v>270</v>
      </c>
      <c r="F54" s="518">
        <v>175</v>
      </c>
      <c r="G54" s="518">
        <v>90</v>
      </c>
      <c r="H54" s="519">
        <f t="shared" ref="H54:H55" si="57">SUM(I54:K54)</f>
        <v>535</v>
      </c>
      <c r="I54" s="526">
        <f t="shared" si="54"/>
        <v>270</v>
      </c>
      <c r="J54" s="526">
        <f t="shared" si="55"/>
        <v>175</v>
      </c>
      <c r="K54" s="518">
        <v>90</v>
      </c>
      <c r="L54" s="519">
        <f t="shared" si="56"/>
        <v>0</v>
      </c>
      <c r="M54" s="519">
        <v>0</v>
      </c>
      <c r="N54" s="519">
        <v>0</v>
      </c>
      <c r="O54" s="519">
        <v>0</v>
      </c>
      <c r="P54" s="540" t="s">
        <v>383</v>
      </c>
      <c r="Q54" s="516">
        <v>1</v>
      </c>
    </row>
    <row r="55" spans="1:20" ht="15" customHeight="1">
      <c r="A55" s="538">
        <v>6</v>
      </c>
      <c r="B55" s="520" t="s">
        <v>256</v>
      </c>
      <c r="C55" s="506" t="s">
        <v>337</v>
      </c>
      <c r="D55" s="519">
        <f t="shared" si="53"/>
        <v>610</v>
      </c>
      <c r="E55" s="518">
        <v>270</v>
      </c>
      <c r="F55" s="518">
        <v>220</v>
      </c>
      <c r="G55" s="518">
        <v>120</v>
      </c>
      <c r="H55" s="519">
        <f t="shared" si="57"/>
        <v>610</v>
      </c>
      <c r="I55" s="526">
        <f t="shared" si="54"/>
        <v>270</v>
      </c>
      <c r="J55" s="526">
        <f t="shared" si="55"/>
        <v>220</v>
      </c>
      <c r="K55" s="518">
        <v>120</v>
      </c>
      <c r="L55" s="519">
        <f t="shared" si="56"/>
        <v>0</v>
      </c>
      <c r="M55" s="519">
        <v>0</v>
      </c>
      <c r="N55" s="519">
        <v>0</v>
      </c>
      <c r="O55" s="519">
        <v>0</v>
      </c>
      <c r="P55" s="540" t="s">
        <v>403</v>
      </c>
      <c r="Q55" s="516">
        <v>1</v>
      </c>
    </row>
    <row r="56" spans="1:20" s="173" customFormat="1" ht="27.75" customHeight="1">
      <c r="A56" s="617" t="s">
        <v>61</v>
      </c>
      <c r="B56" s="618" t="s">
        <v>404</v>
      </c>
      <c r="C56" s="609"/>
      <c r="D56" s="619">
        <f>SUM(D57:D64)</f>
        <v>4560</v>
      </c>
      <c r="E56" s="619">
        <f t="shared" ref="E56:O56" si="58">SUM(E57:E66)</f>
        <v>2700</v>
      </c>
      <c r="F56" s="619">
        <f t="shared" si="58"/>
        <v>1900</v>
      </c>
      <c r="G56" s="619">
        <f t="shared" si="58"/>
        <v>1020</v>
      </c>
      <c r="H56" s="619">
        <f t="shared" si="58"/>
        <v>391</v>
      </c>
      <c r="I56" s="619">
        <f t="shared" si="58"/>
        <v>229.5</v>
      </c>
      <c r="J56" s="619">
        <f t="shared" si="58"/>
        <v>161.5</v>
      </c>
      <c r="K56" s="619">
        <f t="shared" si="58"/>
        <v>0</v>
      </c>
      <c r="L56" s="619">
        <f t="shared" si="58"/>
        <v>5229</v>
      </c>
      <c r="M56" s="619">
        <f t="shared" si="58"/>
        <v>2470.5</v>
      </c>
      <c r="N56" s="619">
        <f t="shared" si="58"/>
        <v>1738.5</v>
      </c>
      <c r="O56" s="619">
        <f t="shared" si="58"/>
        <v>1020</v>
      </c>
      <c r="P56" s="611"/>
    </row>
    <row r="57" spans="1:20" ht="15" customHeight="1">
      <c r="A57" s="542">
        <v>1</v>
      </c>
      <c r="B57" s="527" t="s">
        <v>280</v>
      </c>
      <c r="C57" s="529" t="s">
        <v>335</v>
      </c>
      <c r="D57" s="530">
        <f t="shared" ref="D57:D66" si="59">SUM(E57:G57)</f>
        <v>535</v>
      </c>
      <c r="E57" s="526">
        <v>270</v>
      </c>
      <c r="F57" s="526">
        <v>175</v>
      </c>
      <c r="G57" s="526">
        <v>90</v>
      </c>
      <c r="H57" s="530">
        <f t="shared" ref="H57:H66" si="60">SUM(I57:K57)</f>
        <v>89</v>
      </c>
      <c r="I57" s="526">
        <f t="shared" ref="I57:I66" si="61">E57*Q57+(E57-E57*Q57)*R57</f>
        <v>54</v>
      </c>
      <c r="J57" s="526">
        <f t="shared" ref="J57:J66" si="62">F57*Q57+(F57-F57*Q57)*R57</f>
        <v>35</v>
      </c>
      <c r="K57" s="526">
        <f t="shared" ref="K57:K66" si="63">G57*R57</f>
        <v>0</v>
      </c>
      <c r="L57" s="530">
        <f t="shared" ref="L57:L66" si="64">SUM(M57:O57)</f>
        <v>446</v>
      </c>
      <c r="M57" s="530">
        <f t="shared" ref="M57:O57" si="65">E57-I57</f>
        <v>216</v>
      </c>
      <c r="N57" s="530">
        <f t="shared" si="65"/>
        <v>140</v>
      </c>
      <c r="O57" s="530">
        <f t="shared" si="65"/>
        <v>90</v>
      </c>
      <c r="P57" s="539" t="s">
        <v>400</v>
      </c>
      <c r="Q57" s="531">
        <v>0.2</v>
      </c>
      <c r="R57" s="531">
        <v>0</v>
      </c>
      <c r="S57" s="30"/>
      <c r="T57" s="30"/>
    </row>
    <row r="58" spans="1:20" ht="15" customHeight="1">
      <c r="A58" s="542">
        <v>2</v>
      </c>
      <c r="B58" s="527" t="s">
        <v>279</v>
      </c>
      <c r="C58" s="529" t="s">
        <v>337</v>
      </c>
      <c r="D58" s="530">
        <f t="shared" si="59"/>
        <v>610</v>
      </c>
      <c r="E58" s="526">
        <v>270</v>
      </c>
      <c r="F58" s="526">
        <v>220</v>
      </c>
      <c r="G58" s="526">
        <v>120</v>
      </c>
      <c r="H58" s="530">
        <f t="shared" si="60"/>
        <v>122.5</v>
      </c>
      <c r="I58" s="526">
        <f t="shared" si="61"/>
        <v>67.5</v>
      </c>
      <c r="J58" s="526">
        <f t="shared" si="62"/>
        <v>55</v>
      </c>
      <c r="K58" s="526">
        <f t="shared" si="63"/>
        <v>0</v>
      </c>
      <c r="L58" s="530">
        <f t="shared" si="64"/>
        <v>487.5</v>
      </c>
      <c r="M58" s="530">
        <f t="shared" ref="M58:O58" si="66">E58-I58</f>
        <v>202.5</v>
      </c>
      <c r="N58" s="530">
        <f t="shared" si="66"/>
        <v>165</v>
      </c>
      <c r="O58" s="530">
        <f t="shared" si="66"/>
        <v>120</v>
      </c>
      <c r="P58" s="539" t="s">
        <v>405</v>
      </c>
      <c r="Q58" s="531">
        <v>0.25</v>
      </c>
      <c r="R58" s="531">
        <v>0</v>
      </c>
      <c r="S58" s="30"/>
      <c r="T58" s="30"/>
    </row>
    <row r="59" spans="1:20" ht="15" customHeight="1">
      <c r="A59" s="542">
        <v>3</v>
      </c>
      <c r="B59" s="527" t="s">
        <v>268</v>
      </c>
      <c r="C59" s="529" t="s">
        <v>337</v>
      </c>
      <c r="D59" s="530">
        <f t="shared" si="59"/>
        <v>610</v>
      </c>
      <c r="E59" s="526">
        <v>270</v>
      </c>
      <c r="F59" s="526">
        <v>220</v>
      </c>
      <c r="G59" s="526">
        <v>120</v>
      </c>
      <c r="H59" s="530">
        <f t="shared" si="60"/>
        <v>49</v>
      </c>
      <c r="I59" s="526">
        <f t="shared" si="61"/>
        <v>27</v>
      </c>
      <c r="J59" s="526">
        <f t="shared" si="62"/>
        <v>22</v>
      </c>
      <c r="K59" s="526">
        <f t="shared" si="63"/>
        <v>0</v>
      </c>
      <c r="L59" s="530">
        <f t="shared" si="64"/>
        <v>561</v>
      </c>
      <c r="M59" s="530">
        <f t="shared" ref="M59:O59" si="67">E59-I59</f>
        <v>243</v>
      </c>
      <c r="N59" s="530">
        <f t="shared" si="67"/>
        <v>198</v>
      </c>
      <c r="O59" s="530">
        <f t="shared" si="67"/>
        <v>120</v>
      </c>
      <c r="P59" s="539" t="s">
        <v>406</v>
      </c>
      <c r="Q59" s="531">
        <v>0.1</v>
      </c>
      <c r="R59" s="531">
        <v>0</v>
      </c>
      <c r="S59" s="30"/>
      <c r="T59" s="30"/>
    </row>
    <row r="60" spans="1:20" ht="15" customHeight="1">
      <c r="A60" s="542">
        <v>4</v>
      </c>
      <c r="B60" s="527" t="s">
        <v>269</v>
      </c>
      <c r="C60" s="529" t="s">
        <v>337</v>
      </c>
      <c r="D60" s="530">
        <f t="shared" si="59"/>
        <v>610</v>
      </c>
      <c r="E60" s="526">
        <v>270</v>
      </c>
      <c r="F60" s="526">
        <v>220</v>
      </c>
      <c r="G60" s="526">
        <v>120</v>
      </c>
      <c r="H60" s="530">
        <f t="shared" si="60"/>
        <v>0</v>
      </c>
      <c r="I60" s="526">
        <f t="shared" si="61"/>
        <v>0</v>
      </c>
      <c r="J60" s="526">
        <f t="shared" si="62"/>
        <v>0</v>
      </c>
      <c r="K60" s="526">
        <f t="shared" si="63"/>
        <v>0</v>
      </c>
      <c r="L60" s="530">
        <f t="shared" si="64"/>
        <v>610</v>
      </c>
      <c r="M60" s="530">
        <f t="shared" ref="M60:O60" si="68">E60-I60</f>
        <v>270</v>
      </c>
      <c r="N60" s="530">
        <f t="shared" si="68"/>
        <v>220</v>
      </c>
      <c r="O60" s="530">
        <f t="shared" si="68"/>
        <v>120</v>
      </c>
      <c r="P60" s="539"/>
      <c r="Q60" s="531">
        <v>0</v>
      </c>
      <c r="R60" s="531">
        <v>0</v>
      </c>
      <c r="S60" s="30"/>
      <c r="T60" s="30"/>
    </row>
    <row r="61" spans="1:20" ht="15" customHeight="1">
      <c r="A61" s="542">
        <v>5</v>
      </c>
      <c r="B61" s="527" t="s">
        <v>281</v>
      </c>
      <c r="C61" s="529" t="s">
        <v>337</v>
      </c>
      <c r="D61" s="530">
        <f t="shared" si="59"/>
        <v>610</v>
      </c>
      <c r="E61" s="526">
        <v>270</v>
      </c>
      <c r="F61" s="526">
        <v>220</v>
      </c>
      <c r="G61" s="526">
        <v>120</v>
      </c>
      <c r="H61" s="530">
        <f t="shared" si="60"/>
        <v>0</v>
      </c>
      <c r="I61" s="526">
        <f t="shared" si="61"/>
        <v>0</v>
      </c>
      <c r="J61" s="526">
        <f t="shared" si="62"/>
        <v>0</v>
      </c>
      <c r="K61" s="526">
        <f t="shared" si="63"/>
        <v>0</v>
      </c>
      <c r="L61" s="530">
        <f t="shared" si="64"/>
        <v>610</v>
      </c>
      <c r="M61" s="530">
        <f t="shared" ref="M61:O61" si="69">E61-I61</f>
        <v>270</v>
      </c>
      <c r="N61" s="530">
        <f t="shared" si="69"/>
        <v>220</v>
      </c>
      <c r="O61" s="530">
        <f t="shared" si="69"/>
        <v>120</v>
      </c>
      <c r="P61" s="539"/>
      <c r="Q61" s="531">
        <v>0</v>
      </c>
      <c r="R61" s="531">
        <v>0</v>
      </c>
      <c r="S61" s="30"/>
      <c r="T61" s="30"/>
    </row>
    <row r="62" spans="1:20" ht="15" customHeight="1">
      <c r="A62" s="542">
        <v>6</v>
      </c>
      <c r="B62" s="527" t="s">
        <v>282</v>
      </c>
      <c r="C62" s="529" t="s">
        <v>335</v>
      </c>
      <c r="D62" s="530">
        <f t="shared" si="59"/>
        <v>535</v>
      </c>
      <c r="E62" s="526">
        <v>270</v>
      </c>
      <c r="F62" s="526">
        <v>175</v>
      </c>
      <c r="G62" s="526">
        <v>90</v>
      </c>
      <c r="H62" s="530">
        <f t="shared" si="60"/>
        <v>0</v>
      </c>
      <c r="I62" s="526">
        <f t="shared" si="61"/>
        <v>0</v>
      </c>
      <c r="J62" s="526">
        <f t="shared" si="62"/>
        <v>0</v>
      </c>
      <c r="K62" s="526">
        <f t="shared" si="63"/>
        <v>0</v>
      </c>
      <c r="L62" s="530">
        <f t="shared" si="64"/>
        <v>535</v>
      </c>
      <c r="M62" s="530">
        <f t="shared" ref="M62:O62" si="70">E62-I62</f>
        <v>270</v>
      </c>
      <c r="N62" s="530">
        <f t="shared" si="70"/>
        <v>175</v>
      </c>
      <c r="O62" s="530">
        <f t="shared" si="70"/>
        <v>90</v>
      </c>
      <c r="P62" s="539"/>
      <c r="Q62" s="531">
        <v>0</v>
      </c>
      <c r="R62" s="531">
        <v>0</v>
      </c>
      <c r="S62" s="30"/>
      <c r="T62" s="30"/>
    </row>
    <row r="63" spans="1:20" ht="15" customHeight="1">
      <c r="A63" s="542">
        <v>7</v>
      </c>
      <c r="B63" s="527" t="s">
        <v>272</v>
      </c>
      <c r="C63" s="529" t="s">
        <v>335</v>
      </c>
      <c r="D63" s="530">
        <f t="shared" si="59"/>
        <v>525</v>
      </c>
      <c r="E63" s="526">
        <v>270</v>
      </c>
      <c r="F63" s="526">
        <v>165</v>
      </c>
      <c r="G63" s="526">
        <v>90</v>
      </c>
      <c r="H63" s="530">
        <f t="shared" si="60"/>
        <v>65.25</v>
      </c>
      <c r="I63" s="526">
        <f t="shared" si="61"/>
        <v>40.5</v>
      </c>
      <c r="J63" s="526">
        <f t="shared" si="62"/>
        <v>24.75</v>
      </c>
      <c r="K63" s="526">
        <f t="shared" si="63"/>
        <v>0</v>
      </c>
      <c r="L63" s="530">
        <f t="shared" si="64"/>
        <v>459.75</v>
      </c>
      <c r="M63" s="530">
        <f t="shared" ref="M63:O63" si="71">E63-I63</f>
        <v>229.5</v>
      </c>
      <c r="N63" s="530">
        <f t="shared" si="71"/>
        <v>140.25</v>
      </c>
      <c r="O63" s="530">
        <f t="shared" si="71"/>
        <v>90</v>
      </c>
      <c r="P63" s="539" t="s">
        <v>393</v>
      </c>
      <c r="Q63" s="531">
        <v>0.15</v>
      </c>
      <c r="R63" s="531">
        <v>0</v>
      </c>
      <c r="S63" s="30"/>
      <c r="T63" s="30"/>
    </row>
    <row r="64" spans="1:20" ht="15" customHeight="1">
      <c r="A64" s="542">
        <v>8</v>
      </c>
      <c r="B64" s="527" t="s">
        <v>265</v>
      </c>
      <c r="C64" s="529" t="s">
        <v>335</v>
      </c>
      <c r="D64" s="530">
        <f t="shared" si="59"/>
        <v>525</v>
      </c>
      <c r="E64" s="526">
        <v>270</v>
      </c>
      <c r="F64" s="526">
        <v>165</v>
      </c>
      <c r="G64" s="526">
        <v>90</v>
      </c>
      <c r="H64" s="530">
        <f t="shared" si="60"/>
        <v>0</v>
      </c>
      <c r="I64" s="526">
        <f t="shared" si="61"/>
        <v>0</v>
      </c>
      <c r="J64" s="526">
        <f t="shared" si="62"/>
        <v>0</v>
      </c>
      <c r="K64" s="526">
        <f t="shared" si="63"/>
        <v>0</v>
      </c>
      <c r="L64" s="530">
        <f t="shared" si="64"/>
        <v>525</v>
      </c>
      <c r="M64" s="530">
        <f t="shared" ref="M64:O64" si="72">E64-I64</f>
        <v>270</v>
      </c>
      <c r="N64" s="530">
        <f t="shared" si="72"/>
        <v>165</v>
      </c>
      <c r="O64" s="530">
        <f t="shared" si="72"/>
        <v>90</v>
      </c>
      <c r="P64" s="539"/>
      <c r="Q64" s="531">
        <v>0</v>
      </c>
      <c r="R64" s="531">
        <v>0</v>
      </c>
      <c r="S64" s="30"/>
      <c r="T64" s="30"/>
    </row>
    <row r="65" spans="1:20" ht="15" customHeight="1">
      <c r="A65" s="542">
        <v>9</v>
      </c>
      <c r="B65" s="527" t="s">
        <v>284</v>
      </c>
      <c r="C65" s="529" t="s">
        <v>335</v>
      </c>
      <c r="D65" s="530">
        <f t="shared" si="59"/>
        <v>535</v>
      </c>
      <c r="E65" s="526">
        <v>270</v>
      </c>
      <c r="F65" s="526">
        <v>175</v>
      </c>
      <c r="G65" s="526">
        <v>90</v>
      </c>
      <c r="H65" s="530">
        <f t="shared" si="60"/>
        <v>0</v>
      </c>
      <c r="I65" s="526">
        <f t="shared" si="61"/>
        <v>0</v>
      </c>
      <c r="J65" s="526">
        <f t="shared" si="62"/>
        <v>0</v>
      </c>
      <c r="K65" s="526">
        <f t="shared" si="63"/>
        <v>0</v>
      </c>
      <c r="L65" s="530">
        <f t="shared" si="64"/>
        <v>535</v>
      </c>
      <c r="M65" s="530">
        <f t="shared" ref="M65:O65" si="73">E65-I65</f>
        <v>270</v>
      </c>
      <c r="N65" s="530">
        <f t="shared" si="73"/>
        <v>175</v>
      </c>
      <c r="O65" s="530">
        <f t="shared" si="73"/>
        <v>90</v>
      </c>
      <c r="P65" s="539"/>
      <c r="Q65" s="531">
        <v>0</v>
      </c>
      <c r="R65" s="531">
        <v>0</v>
      </c>
      <c r="S65" s="30"/>
      <c r="T65" s="30"/>
    </row>
    <row r="66" spans="1:20" ht="15" customHeight="1">
      <c r="A66" s="542">
        <v>10</v>
      </c>
      <c r="B66" s="527" t="s">
        <v>273</v>
      </c>
      <c r="C66" s="529" t="s">
        <v>335</v>
      </c>
      <c r="D66" s="530">
        <f t="shared" si="59"/>
        <v>525</v>
      </c>
      <c r="E66" s="526">
        <v>270</v>
      </c>
      <c r="F66" s="526">
        <v>165</v>
      </c>
      <c r="G66" s="526">
        <v>90</v>
      </c>
      <c r="H66" s="530">
        <f t="shared" si="60"/>
        <v>65.25</v>
      </c>
      <c r="I66" s="526">
        <f t="shared" si="61"/>
        <v>40.5</v>
      </c>
      <c r="J66" s="526">
        <f t="shared" si="62"/>
        <v>24.75</v>
      </c>
      <c r="K66" s="526">
        <f t="shared" si="63"/>
        <v>0</v>
      </c>
      <c r="L66" s="603">
        <f t="shared" si="64"/>
        <v>459.75</v>
      </c>
      <c r="M66" s="530">
        <f t="shared" ref="M66:O66" si="74">E66-I66</f>
        <v>229.5</v>
      </c>
      <c r="N66" s="530">
        <f t="shared" si="74"/>
        <v>140.25</v>
      </c>
      <c r="O66" s="530">
        <f t="shared" si="74"/>
        <v>90</v>
      </c>
      <c r="P66" s="539" t="s">
        <v>407</v>
      </c>
      <c r="Q66" s="531">
        <v>0.15</v>
      </c>
      <c r="R66" s="531">
        <v>0</v>
      </c>
      <c r="S66" s="30"/>
      <c r="T66" s="30"/>
    </row>
    <row r="67" spans="1:20" ht="15" customHeight="1" thickBot="1">
      <c r="A67" s="663" t="s">
        <v>408</v>
      </c>
      <c r="B67" s="739"/>
      <c r="C67" s="543"/>
      <c r="D67" s="606">
        <f t="shared" ref="D67:O67" si="75">D14+D23+D40+D49+D56</f>
        <v>25757</v>
      </c>
      <c r="E67" s="544">
        <f t="shared" si="75"/>
        <v>12825</v>
      </c>
      <c r="F67" s="544">
        <f t="shared" si="75"/>
        <v>9295</v>
      </c>
      <c r="G67" s="544">
        <f t="shared" si="75"/>
        <v>4767</v>
      </c>
      <c r="H67" s="544">
        <f t="shared" si="75"/>
        <v>2288.7619999999997</v>
      </c>
      <c r="I67" s="544">
        <f t="shared" si="75"/>
        <v>1537</v>
      </c>
      <c r="J67" s="544">
        <f t="shared" si="75"/>
        <v>1061.5</v>
      </c>
      <c r="K67" s="544">
        <f t="shared" si="75"/>
        <v>338</v>
      </c>
      <c r="L67" s="605">
        <f t="shared" si="75"/>
        <v>23267.5</v>
      </c>
      <c r="M67" s="544">
        <f t="shared" si="75"/>
        <v>10964</v>
      </c>
      <c r="N67" s="544">
        <f t="shared" si="75"/>
        <v>8034.5</v>
      </c>
      <c r="O67" s="544">
        <f t="shared" si="75"/>
        <v>4339</v>
      </c>
      <c r="P67" s="545"/>
      <c r="Q67" s="30"/>
      <c r="R67" s="30"/>
      <c r="S67" s="30"/>
      <c r="T67" s="30"/>
    </row>
    <row r="68" spans="1:20" ht="15" customHeight="1" thickTop="1">
      <c r="A68" s="493"/>
      <c r="B68" s="493"/>
      <c r="C68" s="604"/>
      <c r="D68" s="493"/>
      <c r="E68" s="533"/>
      <c r="F68" s="533"/>
      <c r="G68" s="533"/>
      <c r="H68" s="533"/>
      <c r="I68" s="533"/>
      <c r="J68" s="533"/>
      <c r="K68" s="533"/>
      <c r="L68" s="658" t="s">
        <v>409</v>
      </c>
      <c r="M68" s="658"/>
      <c r="N68" s="658"/>
      <c r="O68" s="658"/>
      <c r="P68" s="658"/>
      <c r="Q68" s="493"/>
    </row>
    <row r="69" spans="1:20" ht="15" customHeight="1">
      <c r="M69" s="657" t="s">
        <v>410</v>
      </c>
      <c r="N69" s="729"/>
      <c r="O69" s="729"/>
      <c r="P69" s="729"/>
    </row>
    <row r="70" spans="1:20" ht="15" customHeight="1">
      <c r="M70" s="657" t="s">
        <v>411</v>
      </c>
      <c r="N70" s="729"/>
      <c r="O70" s="729"/>
      <c r="P70" s="729"/>
    </row>
    <row r="71" spans="1:20" ht="15" customHeight="1">
      <c r="L71" s="532"/>
      <c r="M71" s="532"/>
      <c r="N71" s="532"/>
      <c r="O71" s="532"/>
    </row>
    <row r="72" spans="1:20" ht="15" customHeight="1">
      <c r="M72" s="322"/>
      <c r="N72" s="322"/>
    </row>
    <row r="73" spans="1:20" ht="15" customHeight="1">
      <c r="M73" s="322"/>
      <c r="N73" s="322"/>
    </row>
    <row r="74" spans="1:20" ht="15" customHeight="1">
      <c r="M74" s="657" t="s">
        <v>79</v>
      </c>
      <c r="N74" s="729"/>
      <c r="O74" s="729"/>
      <c r="P74" s="729"/>
    </row>
    <row r="75" spans="1:20" ht="15" customHeight="1">
      <c r="A75" s="12"/>
      <c r="B75" s="1"/>
    </row>
    <row r="76" spans="1:20" ht="15" customHeight="1">
      <c r="A76" s="12"/>
      <c r="B76" s="1"/>
      <c r="C76" s="53"/>
    </row>
    <row r="77" spans="1:20" ht="15" customHeight="1">
      <c r="A77" s="12"/>
      <c r="B77" s="1"/>
      <c r="C77" s="53"/>
    </row>
    <row r="78" spans="1:20" ht="15" customHeight="1">
      <c r="A78" s="12"/>
      <c r="B78" s="1"/>
      <c r="C78" s="53"/>
    </row>
    <row r="79" spans="1:20" ht="15" customHeight="1">
      <c r="A79" s="12"/>
      <c r="B79" s="1"/>
      <c r="C79" s="53"/>
    </row>
    <row r="80" spans="1:20" ht="15" customHeight="1">
      <c r="A80" s="12"/>
      <c r="B80" s="1"/>
      <c r="C80" s="53"/>
    </row>
    <row r="81" spans="1:3" ht="15" customHeight="1">
      <c r="A81" s="12"/>
      <c r="B81" s="1"/>
      <c r="C81" s="53"/>
    </row>
    <row r="82" spans="1:3" ht="15" customHeight="1">
      <c r="A82" s="12"/>
      <c r="B82" s="1"/>
      <c r="C82" s="53"/>
    </row>
    <row r="83" spans="1:3" ht="15" customHeight="1">
      <c r="A83" s="12"/>
      <c r="B83" s="1"/>
      <c r="C83" s="53"/>
    </row>
    <row r="84" spans="1:3" ht="15" customHeight="1">
      <c r="A84" s="12"/>
      <c r="B84" s="1"/>
      <c r="C84" s="53"/>
    </row>
    <row r="85" spans="1:3" ht="15" customHeight="1">
      <c r="A85" s="12"/>
      <c r="B85" s="1"/>
      <c r="C85" s="53"/>
    </row>
    <row r="86" spans="1:3" ht="15" customHeight="1">
      <c r="A86" s="12"/>
      <c r="B86" s="1"/>
      <c r="C86" s="53"/>
    </row>
    <row r="87" spans="1:3" ht="15" customHeight="1">
      <c r="A87" s="12"/>
      <c r="B87" s="1"/>
      <c r="C87" s="53"/>
    </row>
    <row r="88" spans="1:3" ht="15" customHeight="1">
      <c r="A88" s="12"/>
      <c r="B88" s="1"/>
      <c r="C88" s="53"/>
    </row>
    <row r="89" spans="1:3" ht="15" customHeight="1">
      <c r="A89" s="12"/>
      <c r="B89" s="1"/>
      <c r="C89" s="53"/>
    </row>
    <row r="90" spans="1:3" ht="15" customHeight="1">
      <c r="A90" s="12"/>
      <c r="B90" s="1"/>
      <c r="C90" s="53"/>
    </row>
    <row r="91" spans="1:3" ht="15" customHeight="1">
      <c r="A91" s="12"/>
      <c r="B91" s="1"/>
      <c r="C91" s="53"/>
    </row>
    <row r="92" spans="1:3" ht="15" customHeight="1">
      <c r="A92" s="12"/>
      <c r="B92" s="1"/>
      <c r="C92" s="53"/>
    </row>
    <row r="93" spans="1:3" ht="15" customHeight="1">
      <c r="A93" s="12"/>
      <c r="B93" s="1"/>
      <c r="C93" s="53"/>
    </row>
    <row r="94" spans="1:3" ht="15" customHeight="1">
      <c r="A94" s="12"/>
      <c r="B94" s="1"/>
      <c r="C94" s="53"/>
    </row>
    <row r="95" spans="1:3" ht="15" customHeight="1">
      <c r="A95" s="12"/>
      <c r="B95" s="1"/>
      <c r="C95" s="53"/>
    </row>
    <row r="96" spans="1:3" ht="15" customHeight="1">
      <c r="A96" s="12"/>
      <c r="B96" s="1"/>
      <c r="C96" s="53"/>
    </row>
    <row r="97" spans="1:3" ht="15" customHeight="1">
      <c r="A97" s="12"/>
      <c r="B97" s="1"/>
      <c r="C97" s="53"/>
    </row>
    <row r="98" spans="1:3" ht="15" customHeight="1">
      <c r="A98" s="12"/>
      <c r="B98" s="1"/>
      <c r="C98" s="53"/>
    </row>
    <row r="99" spans="1:3" ht="15" customHeight="1">
      <c r="A99" s="12"/>
      <c r="B99" s="1"/>
      <c r="C99" s="53"/>
    </row>
    <row r="100" spans="1:3" ht="15" customHeight="1">
      <c r="A100" s="12"/>
      <c r="B100" s="1"/>
      <c r="C100" s="53"/>
    </row>
    <row r="101" spans="1:3" ht="15" customHeight="1">
      <c r="A101" s="12"/>
      <c r="B101" s="1"/>
      <c r="C101" s="53"/>
    </row>
    <row r="102" spans="1:3" ht="15" customHeight="1">
      <c r="A102" s="12"/>
      <c r="B102" s="1"/>
      <c r="C102" s="53"/>
    </row>
    <row r="103" spans="1:3" ht="15" customHeight="1">
      <c r="A103" s="12"/>
      <c r="B103" s="1"/>
      <c r="C103" s="53"/>
    </row>
    <row r="104" spans="1:3" ht="15" customHeight="1">
      <c r="A104" s="12"/>
      <c r="B104" s="1"/>
      <c r="C104" s="53"/>
    </row>
    <row r="105" spans="1:3" ht="15" customHeight="1">
      <c r="A105" s="12"/>
      <c r="B105" s="1"/>
      <c r="C105" s="53"/>
    </row>
    <row r="106" spans="1:3" ht="15" customHeight="1">
      <c r="A106" s="12"/>
      <c r="B106" s="1"/>
      <c r="C106" s="53"/>
    </row>
    <row r="107" spans="1:3" ht="15" customHeight="1">
      <c r="A107" s="12"/>
      <c r="B107" s="1"/>
      <c r="C107" s="53"/>
    </row>
    <row r="108" spans="1:3" ht="15" customHeight="1">
      <c r="A108" s="12"/>
      <c r="B108" s="1"/>
      <c r="C108" s="53"/>
    </row>
    <row r="109" spans="1:3" ht="15" customHeight="1">
      <c r="A109" s="12"/>
      <c r="B109" s="1"/>
      <c r="C109" s="53"/>
    </row>
    <row r="110" spans="1:3" ht="15" customHeight="1">
      <c r="A110" s="12"/>
      <c r="B110" s="1"/>
      <c r="C110" s="53"/>
    </row>
    <row r="111" spans="1:3" ht="15" customHeight="1">
      <c r="A111" s="12"/>
      <c r="B111" s="1"/>
      <c r="C111" s="53"/>
    </row>
    <row r="112" spans="1:3" ht="15" customHeight="1">
      <c r="A112" s="12"/>
      <c r="B112" s="1"/>
      <c r="C112" s="53"/>
    </row>
    <row r="113" spans="1:3" ht="15" customHeight="1">
      <c r="A113" s="12"/>
      <c r="B113" s="1"/>
      <c r="C113" s="53"/>
    </row>
    <row r="114" spans="1:3" ht="15" customHeight="1">
      <c r="A114" s="12"/>
      <c r="B114" s="1"/>
      <c r="C114" s="53"/>
    </row>
    <row r="115" spans="1:3" ht="15" customHeight="1">
      <c r="A115" s="12"/>
      <c r="B115" s="1"/>
      <c r="C115" s="53"/>
    </row>
    <row r="116" spans="1:3" ht="15" customHeight="1">
      <c r="A116" s="12"/>
      <c r="B116" s="1"/>
      <c r="C116" s="53"/>
    </row>
    <row r="117" spans="1:3" ht="15" customHeight="1">
      <c r="A117" s="12"/>
      <c r="B117" s="1"/>
      <c r="C117" s="53"/>
    </row>
    <row r="118" spans="1:3" ht="15" customHeight="1">
      <c r="A118" s="12"/>
      <c r="B118" s="1"/>
      <c r="C118" s="53"/>
    </row>
    <row r="119" spans="1:3" ht="15" customHeight="1">
      <c r="A119" s="12"/>
      <c r="B119" s="1"/>
      <c r="C119" s="53"/>
    </row>
    <row r="120" spans="1:3" ht="15" customHeight="1">
      <c r="A120" s="12"/>
      <c r="B120" s="1"/>
      <c r="C120" s="53"/>
    </row>
    <row r="121" spans="1:3" ht="15" customHeight="1">
      <c r="A121" s="12"/>
      <c r="B121" s="1"/>
      <c r="C121" s="53"/>
    </row>
    <row r="122" spans="1:3" ht="15" customHeight="1">
      <c r="A122" s="12"/>
      <c r="B122" s="1"/>
      <c r="C122" s="53"/>
    </row>
    <row r="123" spans="1:3" ht="15" customHeight="1">
      <c r="A123" s="12"/>
      <c r="B123" s="1"/>
      <c r="C123" s="53"/>
    </row>
    <row r="124" spans="1:3" ht="15" customHeight="1">
      <c r="A124" s="12"/>
      <c r="B124" s="1"/>
      <c r="C124" s="53"/>
    </row>
    <row r="125" spans="1:3" ht="15" customHeight="1">
      <c r="A125" s="12"/>
      <c r="B125" s="1"/>
      <c r="C125" s="53"/>
    </row>
    <row r="126" spans="1:3" ht="15" customHeight="1">
      <c r="A126" s="12"/>
      <c r="B126" s="1"/>
      <c r="C126" s="53"/>
    </row>
    <row r="127" spans="1:3" ht="15" customHeight="1">
      <c r="A127" s="12"/>
      <c r="B127" s="1"/>
      <c r="C127" s="53"/>
    </row>
    <row r="128" spans="1:3" ht="15" customHeight="1">
      <c r="A128" s="12"/>
      <c r="B128" s="1"/>
      <c r="C128" s="53"/>
    </row>
    <row r="129" spans="1:3" ht="15" customHeight="1">
      <c r="A129" s="12"/>
      <c r="B129" s="1"/>
      <c r="C129" s="53"/>
    </row>
    <row r="130" spans="1:3" ht="15" customHeight="1">
      <c r="A130" s="12"/>
      <c r="B130" s="1"/>
      <c r="C130" s="53"/>
    </row>
    <row r="131" spans="1:3" ht="15" customHeight="1">
      <c r="A131" s="12"/>
      <c r="B131" s="1"/>
      <c r="C131" s="53"/>
    </row>
    <row r="132" spans="1:3" ht="15" customHeight="1">
      <c r="A132" s="12"/>
      <c r="B132" s="1"/>
      <c r="C132" s="53"/>
    </row>
    <row r="133" spans="1:3" ht="15" customHeight="1">
      <c r="A133" s="12"/>
      <c r="B133" s="1"/>
      <c r="C133" s="53"/>
    </row>
    <row r="134" spans="1:3" ht="15" customHeight="1">
      <c r="A134" s="12"/>
      <c r="B134" s="1"/>
      <c r="C134" s="53"/>
    </row>
    <row r="135" spans="1:3" ht="15" customHeight="1">
      <c r="A135" s="12"/>
      <c r="B135" s="1"/>
      <c r="C135" s="53"/>
    </row>
    <row r="136" spans="1:3" ht="15" customHeight="1">
      <c r="A136" s="12"/>
      <c r="B136" s="1"/>
      <c r="C136" s="53"/>
    </row>
    <row r="137" spans="1:3" ht="15" customHeight="1">
      <c r="A137" s="12"/>
      <c r="B137" s="1"/>
      <c r="C137" s="53"/>
    </row>
    <row r="138" spans="1:3" ht="15" customHeight="1">
      <c r="A138" s="12"/>
      <c r="B138" s="1"/>
      <c r="C138" s="53"/>
    </row>
    <row r="139" spans="1:3" ht="15" customHeight="1">
      <c r="A139" s="12"/>
      <c r="B139" s="1"/>
      <c r="C139" s="53"/>
    </row>
    <row r="140" spans="1:3" ht="15" customHeight="1">
      <c r="A140" s="12"/>
      <c r="B140" s="1"/>
      <c r="C140" s="53"/>
    </row>
    <row r="141" spans="1:3" ht="15" customHeight="1">
      <c r="A141" s="12"/>
      <c r="B141" s="1"/>
      <c r="C141" s="53"/>
    </row>
    <row r="142" spans="1:3" ht="15" customHeight="1">
      <c r="A142" s="12"/>
      <c r="B142" s="1"/>
      <c r="C142" s="53"/>
    </row>
    <row r="143" spans="1:3" ht="15" customHeight="1">
      <c r="A143" s="12"/>
      <c r="B143" s="1"/>
      <c r="C143" s="53"/>
    </row>
    <row r="144" spans="1:3" ht="15" customHeight="1">
      <c r="A144" s="12"/>
      <c r="B144" s="1"/>
      <c r="C144" s="53"/>
    </row>
    <row r="145" spans="1:3" ht="15" customHeight="1">
      <c r="A145" s="12"/>
      <c r="B145" s="1"/>
      <c r="C145" s="53"/>
    </row>
    <row r="146" spans="1:3" ht="15" customHeight="1">
      <c r="A146" s="12"/>
      <c r="B146" s="1"/>
      <c r="C146" s="53"/>
    </row>
    <row r="147" spans="1:3" ht="15" customHeight="1">
      <c r="A147" s="12"/>
      <c r="B147" s="1"/>
      <c r="C147" s="53"/>
    </row>
    <row r="148" spans="1:3" ht="15" customHeight="1">
      <c r="A148" s="12"/>
      <c r="B148" s="1"/>
      <c r="C148" s="53"/>
    </row>
    <row r="149" spans="1:3" ht="15" customHeight="1">
      <c r="A149" s="12"/>
      <c r="B149" s="1"/>
      <c r="C149" s="53"/>
    </row>
    <row r="150" spans="1:3" ht="15" customHeight="1">
      <c r="A150" s="12"/>
      <c r="B150" s="1"/>
      <c r="C150" s="53"/>
    </row>
    <row r="151" spans="1:3" ht="15" customHeight="1">
      <c r="A151" s="12"/>
      <c r="B151" s="1"/>
      <c r="C151" s="53"/>
    </row>
    <row r="152" spans="1:3" ht="15" customHeight="1">
      <c r="A152" s="12"/>
      <c r="B152" s="1"/>
      <c r="C152" s="53"/>
    </row>
    <row r="153" spans="1:3" ht="15" customHeight="1">
      <c r="A153" s="12"/>
      <c r="B153" s="1"/>
      <c r="C153" s="53"/>
    </row>
    <row r="154" spans="1:3" ht="15" customHeight="1">
      <c r="A154" s="12"/>
      <c r="B154" s="1"/>
      <c r="C154" s="53"/>
    </row>
    <row r="155" spans="1:3" ht="15" customHeight="1">
      <c r="A155" s="12"/>
      <c r="B155" s="1"/>
      <c r="C155" s="53"/>
    </row>
    <row r="156" spans="1:3" ht="15" customHeight="1">
      <c r="A156" s="12"/>
      <c r="B156" s="1"/>
      <c r="C156" s="53"/>
    </row>
    <row r="157" spans="1:3" ht="15" customHeight="1">
      <c r="A157" s="12"/>
      <c r="B157" s="1"/>
      <c r="C157" s="53"/>
    </row>
    <row r="158" spans="1:3" ht="15" customHeight="1">
      <c r="A158" s="12"/>
      <c r="B158" s="1"/>
      <c r="C158" s="53"/>
    </row>
    <row r="159" spans="1:3" ht="15" customHeight="1">
      <c r="A159" s="12"/>
      <c r="B159" s="1"/>
      <c r="C159" s="53"/>
    </row>
    <row r="160" spans="1:3" ht="15" customHeight="1">
      <c r="A160" s="12"/>
      <c r="B160" s="1"/>
      <c r="C160" s="53"/>
    </row>
    <row r="161" spans="1:3" ht="15" customHeight="1">
      <c r="A161" s="12"/>
      <c r="B161" s="1"/>
      <c r="C161" s="53"/>
    </row>
    <row r="162" spans="1:3" ht="15" customHeight="1">
      <c r="A162" s="12"/>
      <c r="B162" s="1"/>
      <c r="C162" s="53"/>
    </row>
    <row r="163" spans="1:3" ht="15" customHeight="1">
      <c r="A163" s="12"/>
      <c r="B163" s="1"/>
      <c r="C163" s="53"/>
    </row>
    <row r="164" spans="1:3" ht="15" customHeight="1">
      <c r="A164" s="12"/>
      <c r="B164" s="1"/>
      <c r="C164" s="53"/>
    </row>
    <row r="165" spans="1:3" ht="15" customHeight="1">
      <c r="A165" s="12"/>
      <c r="B165" s="1"/>
      <c r="C165" s="53"/>
    </row>
    <row r="166" spans="1:3" ht="15" customHeight="1">
      <c r="A166" s="12"/>
      <c r="B166" s="1"/>
      <c r="C166" s="53"/>
    </row>
    <row r="167" spans="1:3" ht="15" customHeight="1">
      <c r="A167" s="12"/>
      <c r="B167" s="1"/>
      <c r="C167" s="53"/>
    </row>
    <row r="168" spans="1:3" ht="15" customHeight="1">
      <c r="A168" s="12"/>
      <c r="B168" s="1"/>
      <c r="C168" s="53"/>
    </row>
    <row r="169" spans="1:3" ht="15" customHeight="1">
      <c r="A169" s="12"/>
      <c r="B169" s="1"/>
      <c r="C169" s="53"/>
    </row>
    <row r="170" spans="1:3" ht="15" customHeight="1">
      <c r="A170" s="12"/>
      <c r="B170" s="1"/>
      <c r="C170" s="53"/>
    </row>
    <row r="171" spans="1:3" ht="15" customHeight="1">
      <c r="A171" s="12"/>
      <c r="B171" s="1"/>
      <c r="C171" s="53"/>
    </row>
    <row r="172" spans="1:3" ht="15" customHeight="1">
      <c r="A172" s="12"/>
      <c r="B172" s="1"/>
      <c r="C172" s="53"/>
    </row>
    <row r="173" spans="1:3" ht="15" customHeight="1">
      <c r="A173" s="12"/>
      <c r="B173" s="1"/>
      <c r="C173" s="53"/>
    </row>
    <row r="174" spans="1:3" ht="15" customHeight="1">
      <c r="A174" s="12"/>
      <c r="B174" s="1"/>
      <c r="C174" s="53"/>
    </row>
    <row r="175" spans="1:3" ht="15" customHeight="1">
      <c r="A175" s="12"/>
      <c r="B175" s="1"/>
      <c r="C175" s="53"/>
    </row>
    <row r="176" spans="1:3" ht="15" customHeight="1">
      <c r="A176" s="12"/>
      <c r="B176" s="1"/>
      <c r="C176" s="53"/>
    </row>
    <row r="177" spans="1:3" ht="15" customHeight="1">
      <c r="A177" s="12"/>
      <c r="B177" s="1"/>
      <c r="C177" s="53"/>
    </row>
    <row r="178" spans="1:3" ht="15" customHeight="1">
      <c r="A178" s="12"/>
      <c r="B178" s="1"/>
      <c r="C178" s="53"/>
    </row>
    <row r="179" spans="1:3" ht="15" customHeight="1">
      <c r="A179" s="12"/>
      <c r="B179" s="1"/>
      <c r="C179" s="53"/>
    </row>
    <row r="180" spans="1:3" ht="15" customHeight="1">
      <c r="A180" s="12"/>
      <c r="B180" s="1"/>
      <c r="C180" s="53"/>
    </row>
    <row r="181" spans="1:3" ht="15" customHeight="1">
      <c r="A181" s="12"/>
      <c r="B181" s="1"/>
      <c r="C181" s="53"/>
    </row>
    <row r="182" spans="1:3" ht="15" customHeight="1">
      <c r="A182" s="12"/>
      <c r="B182" s="1"/>
      <c r="C182" s="53"/>
    </row>
    <row r="183" spans="1:3" ht="15" customHeight="1">
      <c r="A183" s="12"/>
      <c r="B183" s="1"/>
      <c r="C183" s="53"/>
    </row>
    <row r="184" spans="1:3" ht="15" customHeight="1">
      <c r="A184" s="12"/>
      <c r="B184" s="1"/>
      <c r="C184" s="53"/>
    </row>
    <row r="185" spans="1:3" ht="15" customHeight="1">
      <c r="A185" s="12"/>
      <c r="B185" s="1"/>
      <c r="C185" s="53"/>
    </row>
    <row r="186" spans="1:3" ht="15" customHeight="1">
      <c r="A186" s="12"/>
      <c r="B186" s="1"/>
      <c r="C186" s="53"/>
    </row>
    <row r="187" spans="1:3" ht="15" customHeight="1">
      <c r="A187" s="12"/>
      <c r="B187" s="1"/>
      <c r="C187" s="53"/>
    </row>
    <row r="188" spans="1:3" ht="15" customHeight="1">
      <c r="A188" s="12"/>
      <c r="B188" s="1"/>
      <c r="C188" s="53"/>
    </row>
    <row r="189" spans="1:3" ht="15" customHeight="1">
      <c r="A189" s="12"/>
      <c r="B189" s="1"/>
      <c r="C189" s="53"/>
    </row>
    <row r="190" spans="1:3" ht="15" customHeight="1">
      <c r="A190" s="12"/>
      <c r="B190" s="1"/>
      <c r="C190" s="53"/>
    </row>
    <row r="191" spans="1:3" ht="15" customHeight="1">
      <c r="A191" s="12"/>
      <c r="B191" s="1"/>
      <c r="C191" s="53"/>
    </row>
    <row r="192" spans="1:3" ht="15" customHeight="1">
      <c r="A192" s="12"/>
      <c r="B192" s="1"/>
      <c r="C192" s="53"/>
    </row>
    <row r="193" spans="1:3" ht="15" customHeight="1">
      <c r="A193" s="12"/>
      <c r="B193" s="1"/>
      <c r="C193" s="53"/>
    </row>
    <row r="194" spans="1:3" ht="15" customHeight="1">
      <c r="A194" s="12"/>
      <c r="B194" s="1"/>
      <c r="C194" s="53"/>
    </row>
    <row r="195" spans="1:3" ht="15" customHeight="1">
      <c r="A195" s="12"/>
      <c r="B195" s="1"/>
      <c r="C195" s="53"/>
    </row>
    <row r="196" spans="1:3" ht="15" customHeight="1">
      <c r="A196" s="12"/>
      <c r="B196" s="1"/>
      <c r="C196" s="53"/>
    </row>
    <row r="197" spans="1:3" ht="15" customHeight="1">
      <c r="A197" s="12"/>
      <c r="B197" s="1"/>
      <c r="C197" s="53"/>
    </row>
    <row r="198" spans="1:3" ht="15" customHeight="1">
      <c r="A198" s="12"/>
      <c r="B198" s="1"/>
      <c r="C198" s="53"/>
    </row>
    <row r="199" spans="1:3" ht="15" customHeight="1">
      <c r="A199" s="12"/>
      <c r="B199" s="1"/>
      <c r="C199" s="53"/>
    </row>
    <row r="200" spans="1:3" ht="15" customHeight="1">
      <c r="A200" s="12"/>
      <c r="B200" s="1"/>
      <c r="C200" s="53"/>
    </row>
    <row r="201" spans="1:3" ht="15" customHeight="1">
      <c r="A201" s="12"/>
      <c r="B201" s="1"/>
      <c r="C201" s="53"/>
    </row>
    <row r="202" spans="1:3" ht="15" customHeight="1">
      <c r="A202" s="12"/>
      <c r="B202" s="1"/>
      <c r="C202" s="53"/>
    </row>
    <row r="203" spans="1:3" ht="15" customHeight="1">
      <c r="A203" s="12"/>
      <c r="B203" s="1"/>
      <c r="C203" s="53"/>
    </row>
    <row r="204" spans="1:3" ht="15" customHeight="1">
      <c r="A204" s="12"/>
      <c r="B204" s="1"/>
      <c r="C204" s="53"/>
    </row>
    <row r="205" spans="1:3" ht="15" customHeight="1">
      <c r="A205" s="12"/>
      <c r="B205" s="1"/>
      <c r="C205" s="53"/>
    </row>
    <row r="206" spans="1:3" ht="15" customHeight="1">
      <c r="A206" s="12"/>
      <c r="B206" s="1"/>
      <c r="C206" s="53"/>
    </row>
    <row r="207" spans="1:3" ht="15" customHeight="1">
      <c r="A207" s="12"/>
      <c r="B207" s="1"/>
      <c r="C207" s="53"/>
    </row>
    <row r="208" spans="1:3" ht="15" customHeight="1">
      <c r="A208" s="12"/>
      <c r="B208" s="1"/>
      <c r="C208" s="53"/>
    </row>
    <row r="209" spans="1:3" ht="15" customHeight="1">
      <c r="A209" s="12"/>
      <c r="B209" s="1"/>
      <c r="C209" s="53"/>
    </row>
    <row r="210" spans="1:3" ht="15" customHeight="1">
      <c r="A210" s="12"/>
      <c r="B210" s="1"/>
      <c r="C210" s="53"/>
    </row>
    <row r="211" spans="1:3" ht="15" customHeight="1">
      <c r="A211" s="12"/>
      <c r="B211" s="1"/>
      <c r="C211" s="53"/>
    </row>
    <row r="212" spans="1:3" ht="15" customHeight="1">
      <c r="A212" s="12"/>
      <c r="B212" s="1"/>
      <c r="C212" s="53"/>
    </row>
    <row r="213" spans="1:3" ht="15" customHeight="1">
      <c r="A213" s="12"/>
      <c r="B213" s="1"/>
      <c r="C213" s="53"/>
    </row>
    <row r="214" spans="1:3" ht="15" customHeight="1">
      <c r="A214" s="12"/>
      <c r="B214" s="1"/>
      <c r="C214" s="53"/>
    </row>
    <row r="215" spans="1:3" ht="15" customHeight="1">
      <c r="A215" s="12"/>
      <c r="B215" s="1"/>
      <c r="C215" s="53"/>
    </row>
    <row r="216" spans="1:3" ht="15" customHeight="1">
      <c r="A216" s="12"/>
      <c r="B216" s="1"/>
      <c r="C216" s="53"/>
    </row>
    <row r="217" spans="1:3" ht="15" customHeight="1">
      <c r="A217" s="12"/>
      <c r="B217" s="1"/>
      <c r="C217" s="53"/>
    </row>
    <row r="218" spans="1:3" ht="15" customHeight="1">
      <c r="A218" s="12"/>
      <c r="B218" s="1"/>
      <c r="C218" s="53"/>
    </row>
    <row r="219" spans="1:3" ht="15" customHeight="1">
      <c r="A219" s="12"/>
      <c r="B219" s="1"/>
      <c r="C219" s="53"/>
    </row>
    <row r="220" spans="1:3" ht="15" customHeight="1">
      <c r="A220" s="12"/>
      <c r="B220" s="1"/>
      <c r="C220" s="53"/>
    </row>
    <row r="221" spans="1:3" ht="15" customHeight="1">
      <c r="A221" s="12"/>
      <c r="B221" s="1"/>
      <c r="C221" s="53"/>
    </row>
    <row r="222" spans="1:3" ht="15" customHeight="1">
      <c r="A222" s="12"/>
      <c r="B222" s="1"/>
      <c r="C222" s="53"/>
    </row>
    <row r="223" spans="1:3" ht="15" customHeight="1">
      <c r="A223" s="12"/>
      <c r="B223" s="1"/>
      <c r="C223" s="53"/>
    </row>
    <row r="224" spans="1:3" ht="15" customHeight="1">
      <c r="A224" s="12"/>
      <c r="B224" s="1"/>
      <c r="C224" s="53"/>
    </row>
    <row r="225" spans="1:3" ht="15" customHeight="1">
      <c r="A225" s="12"/>
      <c r="B225" s="1"/>
      <c r="C225" s="53"/>
    </row>
    <row r="226" spans="1:3" ht="15" customHeight="1">
      <c r="A226" s="12"/>
      <c r="B226" s="1"/>
      <c r="C226" s="53"/>
    </row>
    <row r="227" spans="1:3" ht="15" customHeight="1">
      <c r="A227" s="12"/>
      <c r="B227" s="1"/>
      <c r="C227" s="53"/>
    </row>
    <row r="228" spans="1:3" ht="15" customHeight="1">
      <c r="A228" s="12"/>
      <c r="B228" s="1"/>
      <c r="C228" s="53"/>
    </row>
    <row r="229" spans="1:3" ht="15" customHeight="1">
      <c r="A229" s="12"/>
      <c r="B229" s="1"/>
      <c r="C229" s="53"/>
    </row>
    <row r="230" spans="1:3" ht="15" customHeight="1">
      <c r="A230" s="12"/>
      <c r="B230" s="1"/>
      <c r="C230" s="53"/>
    </row>
    <row r="231" spans="1:3" ht="15" customHeight="1">
      <c r="A231" s="12"/>
      <c r="B231" s="1"/>
      <c r="C231" s="53"/>
    </row>
    <row r="232" spans="1:3" ht="15" customHeight="1">
      <c r="A232" s="12"/>
      <c r="B232" s="1"/>
      <c r="C232" s="53"/>
    </row>
    <row r="233" spans="1:3" ht="15" customHeight="1">
      <c r="A233" s="12"/>
      <c r="B233" s="1"/>
      <c r="C233" s="53"/>
    </row>
    <row r="234" spans="1:3" ht="15" customHeight="1">
      <c r="A234" s="12"/>
      <c r="B234" s="1"/>
      <c r="C234" s="53"/>
    </row>
    <row r="235" spans="1:3" ht="15" customHeight="1">
      <c r="A235" s="12"/>
      <c r="B235" s="1"/>
      <c r="C235" s="53"/>
    </row>
    <row r="236" spans="1:3" ht="15" customHeight="1">
      <c r="A236" s="12"/>
      <c r="B236" s="1"/>
      <c r="C236" s="53"/>
    </row>
    <row r="237" spans="1:3" ht="15" customHeight="1">
      <c r="A237" s="12"/>
      <c r="B237" s="1"/>
      <c r="C237" s="53"/>
    </row>
    <row r="238" spans="1:3" ht="15" customHeight="1">
      <c r="A238" s="12"/>
      <c r="B238" s="1"/>
      <c r="C238" s="53"/>
    </row>
    <row r="239" spans="1:3" ht="15" customHeight="1">
      <c r="A239" s="12"/>
      <c r="B239" s="1"/>
      <c r="C239" s="53"/>
    </row>
    <row r="240" spans="1:3" ht="15" customHeight="1">
      <c r="A240" s="12"/>
      <c r="B240" s="1"/>
      <c r="C240" s="53"/>
    </row>
    <row r="241" spans="1:3" ht="15" customHeight="1">
      <c r="A241" s="12"/>
      <c r="B241" s="1"/>
      <c r="C241" s="53"/>
    </row>
    <row r="242" spans="1:3" ht="15" customHeight="1">
      <c r="A242" s="12"/>
      <c r="B242" s="1"/>
      <c r="C242" s="53"/>
    </row>
    <row r="243" spans="1:3" ht="15" customHeight="1">
      <c r="A243" s="12"/>
      <c r="B243" s="1"/>
      <c r="C243" s="53"/>
    </row>
    <row r="244" spans="1:3" ht="15" customHeight="1">
      <c r="A244" s="12"/>
      <c r="B244" s="1"/>
      <c r="C244" s="53"/>
    </row>
    <row r="245" spans="1:3" ht="15" customHeight="1">
      <c r="A245" s="12"/>
      <c r="B245" s="1"/>
      <c r="C245" s="53"/>
    </row>
    <row r="246" spans="1:3" ht="15" customHeight="1">
      <c r="A246" s="12"/>
      <c r="B246" s="1"/>
      <c r="C246" s="53"/>
    </row>
    <row r="247" spans="1:3" ht="15" customHeight="1">
      <c r="A247" s="12"/>
      <c r="B247" s="1"/>
      <c r="C247" s="53"/>
    </row>
    <row r="248" spans="1:3" ht="15" customHeight="1">
      <c r="A248" s="12"/>
      <c r="B248" s="1"/>
      <c r="C248" s="53"/>
    </row>
    <row r="249" spans="1:3" ht="15" customHeight="1">
      <c r="A249" s="12"/>
      <c r="B249" s="1"/>
      <c r="C249" s="53"/>
    </row>
    <row r="250" spans="1:3" ht="15" customHeight="1">
      <c r="A250" s="12"/>
      <c r="B250" s="1"/>
      <c r="C250" s="53"/>
    </row>
    <row r="251" spans="1:3" ht="15" customHeight="1">
      <c r="A251" s="12"/>
      <c r="B251" s="1"/>
      <c r="C251" s="53"/>
    </row>
    <row r="252" spans="1:3" ht="15" customHeight="1">
      <c r="A252" s="12"/>
      <c r="B252" s="1"/>
      <c r="C252" s="53"/>
    </row>
    <row r="253" spans="1:3" ht="15" customHeight="1">
      <c r="A253" s="12"/>
      <c r="B253" s="1"/>
      <c r="C253" s="53"/>
    </row>
    <row r="254" spans="1:3" ht="15" customHeight="1">
      <c r="A254" s="12"/>
      <c r="B254" s="1"/>
      <c r="C254" s="53"/>
    </row>
    <row r="255" spans="1:3" ht="15" customHeight="1">
      <c r="A255" s="12"/>
      <c r="B255" s="1"/>
      <c r="C255" s="53"/>
    </row>
    <row r="256" spans="1:3" ht="15" customHeight="1">
      <c r="A256" s="12"/>
      <c r="B256" s="1"/>
      <c r="C256" s="53"/>
    </row>
    <row r="257" spans="1:3" ht="15" customHeight="1">
      <c r="A257" s="12"/>
      <c r="B257" s="1"/>
      <c r="C257" s="53"/>
    </row>
    <row r="258" spans="1:3" ht="15" customHeight="1">
      <c r="A258" s="12"/>
      <c r="B258" s="1"/>
      <c r="C258" s="53"/>
    </row>
    <row r="259" spans="1:3" ht="15" customHeight="1">
      <c r="A259" s="12"/>
      <c r="B259" s="1"/>
      <c r="C259" s="53"/>
    </row>
    <row r="260" spans="1:3" ht="15" customHeight="1">
      <c r="A260" s="12"/>
      <c r="B260" s="1"/>
      <c r="C260" s="53"/>
    </row>
    <row r="261" spans="1:3" ht="15" customHeight="1">
      <c r="A261" s="12"/>
      <c r="B261" s="1"/>
      <c r="C261" s="53"/>
    </row>
    <row r="262" spans="1:3" ht="15" customHeight="1">
      <c r="A262" s="12"/>
      <c r="B262" s="1"/>
      <c r="C262" s="53"/>
    </row>
    <row r="263" spans="1:3" ht="15" customHeight="1">
      <c r="A263" s="12"/>
      <c r="B263" s="1"/>
      <c r="C263" s="53"/>
    </row>
    <row r="264" spans="1:3" ht="15" customHeight="1">
      <c r="A264" s="12"/>
      <c r="B264" s="1"/>
      <c r="C264" s="53"/>
    </row>
    <row r="265" spans="1:3" ht="15" customHeight="1">
      <c r="A265" s="12"/>
      <c r="B265" s="1"/>
      <c r="C265" s="53"/>
    </row>
    <row r="266" spans="1:3" ht="15" customHeight="1">
      <c r="A266" s="12"/>
      <c r="B266" s="1"/>
      <c r="C266" s="53"/>
    </row>
    <row r="267" spans="1:3" ht="15" customHeight="1">
      <c r="A267" s="12"/>
      <c r="B267" s="1"/>
      <c r="C267" s="53"/>
    </row>
    <row r="268" spans="1:3" ht="15" customHeight="1">
      <c r="A268" s="12"/>
      <c r="B268" s="1"/>
      <c r="C268" s="53"/>
    </row>
    <row r="269" spans="1:3" ht="15" customHeight="1">
      <c r="A269" s="12"/>
      <c r="B269" s="1"/>
      <c r="C269" s="53"/>
    </row>
    <row r="270" spans="1:3" ht="15" customHeight="1">
      <c r="A270" s="12"/>
      <c r="B270" s="1"/>
      <c r="C270" s="53"/>
    </row>
    <row r="271" spans="1:3" ht="15" customHeight="1">
      <c r="A271" s="12"/>
      <c r="B271" s="1"/>
      <c r="C271" s="53"/>
    </row>
    <row r="272" spans="1:3" ht="15" customHeight="1">
      <c r="A272" s="12"/>
      <c r="B272" s="1"/>
      <c r="C272" s="53"/>
    </row>
    <row r="273" spans="1:3" ht="15" customHeight="1">
      <c r="A273" s="12"/>
      <c r="B273" s="1"/>
      <c r="C273" s="53"/>
    </row>
    <row r="274" spans="1:3" ht="15" customHeight="1">
      <c r="A274" s="12"/>
      <c r="B274" s="1"/>
      <c r="C274" s="53"/>
    </row>
  </sheetData>
  <mergeCells count="18">
    <mergeCell ref="D5:G5"/>
    <mergeCell ref="H5:K5"/>
    <mergeCell ref="M74:P74"/>
    <mergeCell ref="M69:P69"/>
    <mergeCell ref="M70:P70"/>
    <mergeCell ref="L68:P68"/>
    <mergeCell ref="A1:B1"/>
    <mergeCell ref="D1:O1"/>
    <mergeCell ref="A2:B2"/>
    <mergeCell ref="D2:O2"/>
    <mergeCell ref="A3:P3"/>
    <mergeCell ref="A67:B67"/>
    <mergeCell ref="G4:P4"/>
    <mergeCell ref="A5:A6"/>
    <mergeCell ref="L5:O5"/>
    <mergeCell ref="P5:P6"/>
    <mergeCell ref="B5:B6"/>
    <mergeCell ref="C5:C6"/>
  </mergeCells>
  <conditionalFormatting sqref="F29">
    <cfRule type="notContainsBlanks" dxfId="0" priority="1">
      <formula>LEN(TRIM(F29))&gt;0</formula>
    </cfRule>
  </conditionalFormatting>
  <pageMargins left="0.21" right="0.17" top="0.75" bottom="0.75" header="0" footer="0"/>
  <pageSetup paperSize="9" firstPageNumber="17" orientation="landscape" useFirstPageNumber="1" r:id="rId1"/>
  <headerFooter>
    <oddFooter>&amp;C&amp;P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34"/>
  <sheetViews>
    <sheetView workbookViewId="0">
      <pane xSplit="2" ySplit="5" topLeftCell="C21" activePane="bottomRight" state="frozen"/>
      <selection pane="bottomRight" activeCell="A29" sqref="A29:XFD29"/>
      <selection pane="bottomLeft" activeCell="A6" sqref="A6"/>
      <selection pane="topRight" activeCell="C1" sqref="C1"/>
    </sheetView>
  </sheetViews>
  <sheetFormatPr defaultColWidth="14.42578125" defaultRowHeight="12.75"/>
  <cols>
    <col min="1" max="1" width="5.42578125" style="12" customWidth="1"/>
    <col min="2" max="2" width="42.42578125" style="2" customWidth="1"/>
    <col min="3" max="3" width="9.85546875" style="2" customWidth="1"/>
    <col min="4" max="4" width="13.85546875" style="2" customWidth="1"/>
    <col min="5" max="5" width="12.42578125" style="2" customWidth="1"/>
    <col min="6" max="6" width="7.85546875" style="2" customWidth="1"/>
    <col min="7" max="7" width="8.7109375" style="2" customWidth="1"/>
    <col min="8" max="8" width="14.28515625" style="2" customWidth="1"/>
    <col min="9" max="9" width="18" style="2" customWidth="1"/>
    <col min="10" max="10" width="8.85546875" style="2" customWidth="1"/>
    <col min="11" max="11" width="18.5703125" style="2" customWidth="1"/>
    <col min="12" max="14" width="8.85546875" style="2" customWidth="1"/>
    <col min="15" max="26" width="10" style="2" customWidth="1"/>
    <col min="27" max="16384" width="14.42578125" style="2"/>
  </cols>
  <sheetData>
    <row r="1" spans="1:26" ht="15.75">
      <c r="A1" s="670" t="s">
        <v>412</v>
      </c>
      <c r="B1" s="729"/>
      <c r="C1" s="622"/>
      <c r="D1" s="729"/>
      <c r="E1" s="729"/>
      <c r="F1" s="729"/>
      <c r="G1" s="729"/>
      <c r="H1" s="430"/>
      <c r="I1" s="156" t="s">
        <v>413</v>
      </c>
    </row>
    <row r="2" spans="1:26" ht="15.75">
      <c r="A2" s="671" t="s">
        <v>360</v>
      </c>
      <c r="B2" s="740"/>
      <c r="C2" s="622"/>
      <c r="D2" s="729"/>
      <c r="E2" s="729"/>
      <c r="F2" s="729"/>
      <c r="G2" s="729"/>
      <c r="H2" s="430"/>
      <c r="I2" s="157"/>
    </row>
    <row r="3" spans="1:26">
      <c r="A3" s="661" t="s">
        <v>414</v>
      </c>
      <c r="B3" s="729"/>
      <c r="C3" s="729"/>
      <c r="D3" s="729"/>
      <c r="E3" s="729"/>
      <c r="F3" s="729"/>
      <c r="G3" s="729"/>
      <c r="H3" s="729"/>
      <c r="I3" s="729"/>
    </row>
    <row r="4" spans="1:26" ht="13.5" thickBot="1">
      <c r="A4" s="170"/>
      <c r="B4" s="158"/>
      <c r="C4" s="158"/>
      <c r="D4" s="158"/>
      <c r="E4" s="158"/>
      <c r="F4" s="158"/>
      <c r="G4" s="158"/>
      <c r="H4" s="431"/>
      <c r="I4" s="159" t="s">
        <v>415</v>
      </c>
    </row>
    <row r="5" spans="1:26" ht="64.5" thickTop="1">
      <c r="A5" s="137" t="s">
        <v>5</v>
      </c>
      <c r="B5" s="55" t="s">
        <v>416</v>
      </c>
      <c r="C5" s="55" t="s">
        <v>417</v>
      </c>
      <c r="D5" s="55" t="s">
        <v>418</v>
      </c>
      <c r="E5" s="55" t="s">
        <v>419</v>
      </c>
      <c r="F5" s="55" t="s">
        <v>420</v>
      </c>
      <c r="G5" s="55" t="s">
        <v>421</v>
      </c>
      <c r="H5" s="432" t="s">
        <v>422</v>
      </c>
      <c r="I5" s="323" t="s">
        <v>13</v>
      </c>
    </row>
    <row r="6" spans="1:26">
      <c r="A6" s="171" t="s">
        <v>23</v>
      </c>
      <c r="B6" s="160" t="s">
        <v>423</v>
      </c>
      <c r="C6" s="161"/>
      <c r="D6" s="161"/>
      <c r="E6" s="161"/>
      <c r="F6" s="161"/>
      <c r="G6" s="161"/>
      <c r="H6" s="433"/>
      <c r="I6" s="162"/>
    </row>
    <row r="7" spans="1:26" ht="25.5">
      <c r="A7" s="33" t="s">
        <v>67</v>
      </c>
      <c r="B7" s="34" t="s">
        <v>424</v>
      </c>
      <c r="C7" s="34"/>
      <c r="D7" s="34"/>
      <c r="E7" s="27"/>
      <c r="F7" s="27"/>
      <c r="G7" s="27"/>
      <c r="H7" s="163">
        <f>H8+H10+H18+H12+H14</f>
        <v>654590.39999999991</v>
      </c>
      <c r="I7" s="29"/>
      <c r="J7" s="30"/>
      <c r="K7" s="30"/>
      <c r="L7" s="30"/>
      <c r="M7" s="30"/>
      <c r="N7" s="30"/>
      <c r="O7" s="30"/>
      <c r="P7" s="30"/>
      <c r="Q7" s="30"/>
      <c r="R7" s="30"/>
      <c r="S7" s="30"/>
      <c r="T7" s="30"/>
      <c r="U7" s="30"/>
      <c r="V7" s="30"/>
      <c r="W7" s="30"/>
      <c r="X7" s="30"/>
      <c r="Y7" s="30"/>
      <c r="Z7" s="30"/>
    </row>
    <row r="8" spans="1:26" s="184" customFormat="1" ht="15.75">
      <c r="A8" s="557" t="s">
        <v>25</v>
      </c>
      <c r="B8" s="558" t="s">
        <v>425</v>
      </c>
      <c r="C8" s="558"/>
      <c r="D8" s="558"/>
      <c r="E8" s="564"/>
      <c r="F8" s="564"/>
      <c r="G8" s="564"/>
      <c r="H8" s="163">
        <f>H9</f>
        <v>26700</v>
      </c>
      <c r="I8" s="565"/>
      <c r="J8" s="23"/>
      <c r="K8" s="23"/>
      <c r="L8" s="23"/>
      <c r="M8" s="23"/>
      <c r="N8" s="23"/>
      <c r="O8" s="23"/>
      <c r="P8" s="23"/>
      <c r="Q8" s="23"/>
      <c r="R8" s="23"/>
      <c r="S8" s="23"/>
      <c r="T8" s="23"/>
      <c r="U8" s="23"/>
      <c r="V8" s="23"/>
      <c r="W8" s="23"/>
      <c r="X8" s="23"/>
      <c r="Y8" s="23"/>
      <c r="Z8" s="23"/>
    </row>
    <row r="9" spans="1:26" ht="15.75">
      <c r="A9" s="25"/>
      <c r="B9" s="26" t="s">
        <v>426</v>
      </c>
      <c r="C9" s="26" t="s">
        <v>427</v>
      </c>
      <c r="D9" s="26" t="s">
        <v>428</v>
      </c>
      <c r="E9" s="27" t="s">
        <v>429</v>
      </c>
      <c r="F9" s="27">
        <v>2</v>
      </c>
      <c r="G9" s="27"/>
      <c r="H9" s="185">
        <v>26700</v>
      </c>
      <c r="I9" s="29" t="s">
        <v>430</v>
      </c>
      <c r="J9" s="23"/>
      <c r="K9" s="23"/>
      <c r="L9" s="23"/>
      <c r="M9" s="23"/>
      <c r="N9" s="23"/>
      <c r="O9" s="23"/>
      <c r="P9" s="23"/>
      <c r="Q9" s="23"/>
      <c r="R9" s="23"/>
      <c r="S9" s="23"/>
      <c r="T9" s="23"/>
      <c r="U9" s="23"/>
      <c r="V9" s="23"/>
      <c r="W9" s="23"/>
      <c r="X9" s="23"/>
      <c r="Y9" s="23"/>
      <c r="Z9" s="23"/>
    </row>
    <row r="10" spans="1:26" s="184" customFormat="1" ht="15.75">
      <c r="A10" s="557" t="s">
        <v>38</v>
      </c>
      <c r="B10" s="558" t="s">
        <v>431</v>
      </c>
      <c r="C10" s="558"/>
      <c r="D10" s="558"/>
      <c r="E10" s="564"/>
      <c r="F10" s="564"/>
      <c r="G10" s="564"/>
      <c r="H10" s="163">
        <f>SUM(H11:H22)</f>
        <v>436093.6</v>
      </c>
      <c r="I10" s="565"/>
      <c r="J10" s="23"/>
      <c r="K10" s="23"/>
      <c r="L10" s="23"/>
      <c r="M10" s="23"/>
      <c r="N10" s="23"/>
      <c r="O10" s="23"/>
      <c r="P10" s="23"/>
      <c r="Q10" s="23"/>
      <c r="R10" s="23"/>
      <c r="S10" s="23"/>
      <c r="T10" s="23"/>
      <c r="U10" s="23"/>
      <c r="V10" s="23"/>
      <c r="W10" s="23"/>
      <c r="X10" s="23"/>
      <c r="Y10" s="23"/>
      <c r="Z10" s="23"/>
    </row>
    <row r="11" spans="1:26" ht="25.5">
      <c r="A11" s="25"/>
      <c r="B11" s="26" t="s">
        <v>432</v>
      </c>
      <c r="C11" s="26" t="s">
        <v>427</v>
      </c>
      <c r="D11" s="26" t="s">
        <v>433</v>
      </c>
      <c r="E11" s="27" t="s">
        <v>429</v>
      </c>
      <c r="F11" s="27" t="s">
        <v>434</v>
      </c>
      <c r="G11" s="27"/>
      <c r="H11" s="185">
        <v>52500</v>
      </c>
      <c r="I11" s="29" t="s">
        <v>435</v>
      </c>
      <c r="J11" s="23"/>
      <c r="K11" s="23"/>
      <c r="L11" s="23"/>
      <c r="M11" s="23"/>
      <c r="N11" s="23"/>
      <c r="O11" s="23"/>
      <c r="P11" s="23"/>
      <c r="Q11" s="23"/>
      <c r="R11" s="23"/>
      <c r="S11" s="23"/>
      <c r="T11" s="23"/>
      <c r="U11" s="23"/>
      <c r="V11" s="23"/>
      <c r="W11" s="23"/>
      <c r="X11" s="23"/>
      <c r="Y11" s="23"/>
      <c r="Z11" s="23"/>
    </row>
    <row r="12" spans="1:26" s="184" customFormat="1" ht="15.75">
      <c r="A12" s="559" t="s">
        <v>46</v>
      </c>
      <c r="B12" s="560" t="s">
        <v>436</v>
      </c>
      <c r="C12" s="560"/>
      <c r="D12" s="560"/>
      <c r="E12" s="562"/>
      <c r="F12" s="562"/>
      <c r="G12" s="562"/>
      <c r="H12" s="163">
        <f>H13</f>
        <v>11300</v>
      </c>
      <c r="I12" s="563"/>
      <c r="J12" s="56"/>
      <c r="K12" s="56"/>
      <c r="L12" s="56"/>
      <c r="M12" s="56"/>
      <c r="N12" s="56"/>
      <c r="O12" s="56"/>
      <c r="P12" s="56"/>
      <c r="Q12" s="56"/>
      <c r="R12" s="56"/>
      <c r="S12" s="56"/>
      <c r="T12" s="56"/>
      <c r="U12" s="56"/>
      <c r="V12" s="56"/>
      <c r="W12" s="56"/>
      <c r="X12" s="56"/>
      <c r="Y12" s="56"/>
      <c r="Z12" s="56"/>
    </row>
    <row r="13" spans="1:26" ht="15.75">
      <c r="A13" s="25"/>
      <c r="B13" s="26" t="s">
        <v>437</v>
      </c>
      <c r="C13" s="26"/>
      <c r="D13" s="26" t="s">
        <v>438</v>
      </c>
      <c r="E13" s="27" t="s">
        <v>429</v>
      </c>
      <c r="F13" s="27">
        <v>1</v>
      </c>
      <c r="G13" s="27"/>
      <c r="H13" s="185">
        <v>11300</v>
      </c>
      <c r="I13" s="29" t="s">
        <v>439</v>
      </c>
      <c r="J13" s="23"/>
      <c r="K13" s="23"/>
      <c r="L13" s="23"/>
      <c r="M13" s="23"/>
      <c r="N13" s="23"/>
      <c r="O13" s="23"/>
      <c r="P13" s="23"/>
      <c r="Q13" s="23"/>
      <c r="R13" s="23"/>
      <c r="S13" s="23"/>
      <c r="T13" s="23"/>
      <c r="U13" s="23"/>
      <c r="V13" s="23"/>
      <c r="W13" s="23"/>
      <c r="X13" s="23"/>
      <c r="Y13" s="23"/>
      <c r="Z13" s="23"/>
    </row>
    <row r="14" spans="1:26" s="184" customFormat="1" ht="15.75">
      <c r="A14" s="559" t="s">
        <v>54</v>
      </c>
      <c r="B14" s="560" t="s">
        <v>440</v>
      </c>
      <c r="C14" s="34"/>
      <c r="D14" s="34"/>
      <c r="E14" s="172"/>
      <c r="F14" s="172"/>
      <c r="G14" s="172"/>
      <c r="H14" s="163">
        <f>SUM(H15:H17)</f>
        <v>22650</v>
      </c>
      <c r="I14" s="561"/>
      <c r="J14" s="23"/>
      <c r="K14" s="23"/>
      <c r="L14" s="23"/>
      <c r="M14" s="23"/>
      <c r="N14" s="23"/>
      <c r="O14" s="23"/>
      <c r="P14" s="23"/>
      <c r="Q14" s="23"/>
      <c r="R14" s="23"/>
      <c r="S14" s="23"/>
      <c r="T14" s="23"/>
      <c r="U14" s="23"/>
      <c r="V14" s="23"/>
      <c r="W14" s="23"/>
      <c r="X14" s="23"/>
      <c r="Y14" s="23"/>
      <c r="Z14" s="23"/>
    </row>
    <row r="15" spans="1:26" ht="25.5">
      <c r="A15" s="25"/>
      <c r="B15" s="26" t="s">
        <v>441</v>
      </c>
      <c r="C15" s="26" t="s">
        <v>427</v>
      </c>
      <c r="D15" s="26" t="s">
        <v>442</v>
      </c>
      <c r="E15" s="27" t="s">
        <v>429</v>
      </c>
      <c r="F15" s="27">
        <v>1</v>
      </c>
      <c r="G15" s="27"/>
      <c r="H15" s="185">
        <v>9000</v>
      </c>
      <c r="I15" s="29" t="s">
        <v>443</v>
      </c>
      <c r="J15" s="23"/>
      <c r="K15" s="23"/>
      <c r="L15" s="23"/>
      <c r="M15" s="23"/>
      <c r="N15" s="23"/>
      <c r="O15" s="23"/>
      <c r="P15" s="23"/>
      <c r="Q15" s="23"/>
      <c r="R15" s="23"/>
      <c r="S15" s="23"/>
      <c r="T15" s="23"/>
      <c r="U15" s="23"/>
      <c r="V15" s="23"/>
      <c r="W15" s="23"/>
      <c r="X15" s="23"/>
      <c r="Y15" s="23"/>
      <c r="Z15" s="23"/>
    </row>
    <row r="16" spans="1:26" ht="25.5">
      <c r="A16" s="25"/>
      <c r="B16" s="26" t="s">
        <v>441</v>
      </c>
      <c r="C16" s="26" t="s">
        <v>427</v>
      </c>
      <c r="D16" s="26" t="s">
        <v>444</v>
      </c>
      <c r="E16" s="27" t="s">
        <v>429</v>
      </c>
      <c r="F16" s="27">
        <v>2</v>
      </c>
      <c r="G16" s="27"/>
      <c r="H16" s="185">
        <v>9000</v>
      </c>
      <c r="I16" s="29" t="s">
        <v>445</v>
      </c>
      <c r="J16" s="23"/>
      <c r="K16" s="23"/>
      <c r="L16" s="23"/>
      <c r="M16" s="23"/>
      <c r="N16" s="23"/>
      <c r="O16" s="23"/>
      <c r="P16" s="23"/>
      <c r="Q16" s="23"/>
      <c r="R16" s="23"/>
      <c r="S16" s="23"/>
      <c r="T16" s="23"/>
      <c r="U16" s="23"/>
      <c r="V16" s="23"/>
      <c r="W16" s="23"/>
      <c r="X16" s="23"/>
      <c r="Y16" s="23"/>
      <c r="Z16" s="23"/>
    </row>
    <row r="17" spans="1:26" ht="15.75">
      <c r="A17" s="25"/>
      <c r="B17" s="26" t="s">
        <v>446</v>
      </c>
      <c r="C17" s="26" t="s">
        <v>427</v>
      </c>
      <c r="D17" s="26"/>
      <c r="E17" s="27" t="s">
        <v>429</v>
      </c>
      <c r="F17" s="27">
        <v>1</v>
      </c>
      <c r="G17" s="27"/>
      <c r="H17" s="185">
        <v>4650</v>
      </c>
      <c r="I17" s="29" t="s">
        <v>447</v>
      </c>
      <c r="J17" s="23"/>
      <c r="K17" s="23"/>
      <c r="L17" s="23"/>
      <c r="M17" s="23"/>
      <c r="N17" s="23"/>
      <c r="O17" s="23"/>
      <c r="P17" s="23"/>
      <c r="Q17" s="23"/>
      <c r="R17" s="23"/>
      <c r="S17" s="23"/>
      <c r="T17" s="23"/>
      <c r="U17" s="23"/>
      <c r="V17" s="23"/>
      <c r="W17" s="23"/>
      <c r="X17" s="23"/>
      <c r="Y17" s="23"/>
      <c r="Z17" s="23"/>
    </row>
    <row r="18" spans="1:26" s="184" customFormat="1" ht="15.75">
      <c r="A18" s="33" t="s">
        <v>61</v>
      </c>
      <c r="B18" s="34" t="s">
        <v>448</v>
      </c>
      <c r="C18" s="34"/>
      <c r="D18" s="34"/>
      <c r="E18" s="172"/>
      <c r="F18" s="172"/>
      <c r="G18" s="172"/>
      <c r="H18" s="163">
        <f>SUM(H19:H22)</f>
        <v>157846.79999999999</v>
      </c>
      <c r="I18" s="177"/>
      <c r="J18" s="23"/>
      <c r="K18" s="23"/>
      <c r="L18" s="23"/>
      <c r="M18" s="23"/>
      <c r="N18" s="23"/>
      <c r="O18" s="23"/>
      <c r="P18" s="23"/>
      <c r="Q18" s="23"/>
      <c r="R18" s="23"/>
      <c r="S18" s="23"/>
      <c r="T18" s="23"/>
      <c r="U18" s="23"/>
      <c r="V18" s="23"/>
      <c r="W18" s="23"/>
      <c r="X18" s="23"/>
      <c r="Y18" s="23"/>
      <c r="Z18" s="23"/>
    </row>
    <row r="19" spans="1:26" ht="15.75">
      <c r="A19" s="437"/>
      <c r="B19" s="406" t="s">
        <v>449</v>
      </c>
      <c r="C19" s="438"/>
      <c r="D19" s="406" t="s">
        <v>450</v>
      </c>
      <c r="E19" s="407" t="s">
        <v>429</v>
      </c>
      <c r="F19" s="407">
        <v>2</v>
      </c>
      <c r="G19" s="407"/>
      <c r="H19" s="334">
        <v>28600</v>
      </c>
      <c r="I19" s="439" t="s">
        <v>451</v>
      </c>
      <c r="J19" s="30"/>
      <c r="K19" s="30"/>
      <c r="L19" s="30"/>
      <c r="M19" s="30"/>
      <c r="N19" s="30"/>
      <c r="O19" s="30"/>
      <c r="P19" s="30"/>
      <c r="Q19" s="30"/>
      <c r="R19" s="30"/>
      <c r="S19" s="30"/>
      <c r="T19" s="30"/>
      <c r="U19" s="30"/>
      <c r="V19" s="30"/>
      <c r="W19" s="30"/>
      <c r="X19" s="30"/>
      <c r="Y19" s="30"/>
      <c r="Z19" s="30"/>
    </row>
    <row r="20" spans="1:26" s="184" customFormat="1" ht="15.75">
      <c r="A20" s="437"/>
      <c r="B20" s="406" t="s">
        <v>452</v>
      </c>
      <c r="C20" s="26" t="s">
        <v>427</v>
      </c>
      <c r="D20" s="406" t="s">
        <v>450</v>
      </c>
      <c r="E20" s="407" t="s">
        <v>453</v>
      </c>
      <c r="F20" s="407">
        <v>2</v>
      </c>
      <c r="G20" s="590"/>
      <c r="H20" s="334">
        <v>91146.8</v>
      </c>
      <c r="I20" s="439" t="s">
        <v>454</v>
      </c>
      <c r="J20" s="23"/>
      <c r="K20" s="23"/>
      <c r="L20" s="23"/>
      <c r="M20" s="23"/>
      <c r="N20" s="23"/>
      <c r="O20" s="23"/>
      <c r="P20" s="23"/>
      <c r="Q20" s="23"/>
      <c r="R20" s="23"/>
      <c r="S20" s="23"/>
      <c r="T20" s="23"/>
      <c r="U20" s="23"/>
      <c r="V20" s="23"/>
      <c r="W20" s="23"/>
      <c r="X20" s="23"/>
      <c r="Y20" s="23"/>
      <c r="Z20" s="23"/>
    </row>
    <row r="21" spans="1:26" s="184" customFormat="1" ht="25.5">
      <c r="A21" s="437"/>
      <c r="B21" s="597" t="s">
        <v>455</v>
      </c>
      <c r="C21" s="594"/>
      <c r="D21" s="406" t="s">
        <v>450</v>
      </c>
      <c r="E21" s="407" t="s">
        <v>429</v>
      </c>
      <c r="F21" s="595">
        <v>2</v>
      </c>
      <c r="G21" s="596"/>
      <c r="H21" s="334">
        <v>27500</v>
      </c>
      <c r="I21" s="599" t="s">
        <v>456</v>
      </c>
      <c r="J21" s="23"/>
      <c r="K21" s="23"/>
      <c r="L21" s="23"/>
      <c r="M21" s="23"/>
      <c r="N21" s="23"/>
      <c r="O21" s="23"/>
      <c r="P21" s="23"/>
      <c r="Q21" s="23"/>
      <c r="R21" s="23"/>
      <c r="S21" s="23"/>
      <c r="T21" s="23"/>
      <c r="U21" s="23"/>
      <c r="V21" s="23"/>
      <c r="W21" s="23"/>
      <c r="X21" s="23"/>
      <c r="Y21" s="23"/>
      <c r="Z21" s="23"/>
    </row>
    <row r="22" spans="1:26" ht="25.5">
      <c r="A22" s="25"/>
      <c r="B22" s="598" t="s">
        <v>457</v>
      </c>
      <c r="C22" s="566"/>
      <c r="D22" s="566" t="s">
        <v>458</v>
      </c>
      <c r="E22" s="27" t="s">
        <v>429</v>
      </c>
      <c r="F22" s="567">
        <v>2</v>
      </c>
      <c r="G22" s="567"/>
      <c r="H22" s="185">
        <v>10600</v>
      </c>
      <c r="I22" s="599" t="s">
        <v>459</v>
      </c>
      <c r="J22" s="23"/>
      <c r="K22" s="23"/>
      <c r="L22" s="23"/>
      <c r="M22" s="23"/>
      <c r="N22" s="23"/>
      <c r="O22" s="23"/>
      <c r="P22" s="23"/>
      <c r="Q22" s="23"/>
      <c r="R22" s="23"/>
      <c r="S22" s="23"/>
      <c r="T22" s="23"/>
      <c r="U22" s="23"/>
      <c r="V22" s="23"/>
      <c r="W22" s="23"/>
      <c r="X22" s="23"/>
      <c r="Y22" s="23"/>
      <c r="Z22" s="23"/>
    </row>
    <row r="23" spans="1:26" s="184" customFormat="1" ht="16.5" thickBot="1">
      <c r="A23" s="672" t="s">
        <v>460</v>
      </c>
      <c r="B23" s="741"/>
      <c r="C23" s="591"/>
      <c r="D23" s="591"/>
      <c r="E23" s="592"/>
      <c r="F23" s="592"/>
      <c r="G23" s="592"/>
      <c r="H23" s="600">
        <f>H6+H7</f>
        <v>654590.39999999991</v>
      </c>
      <c r="I23" s="593"/>
      <c r="J23" s="23"/>
      <c r="K23" s="23"/>
      <c r="L23" s="23"/>
      <c r="M23" s="23"/>
      <c r="N23" s="23"/>
      <c r="O23" s="23"/>
      <c r="P23" s="23"/>
      <c r="Q23" s="23"/>
      <c r="R23" s="23"/>
      <c r="S23" s="23"/>
      <c r="T23" s="23"/>
      <c r="U23" s="23"/>
      <c r="V23" s="23"/>
      <c r="W23" s="23"/>
      <c r="X23" s="23"/>
      <c r="Y23" s="23"/>
      <c r="Z23" s="23"/>
    </row>
    <row r="24" spans="1:26" ht="14.25" thickTop="1">
      <c r="B24" s="1"/>
      <c r="C24" s="1"/>
      <c r="D24" s="1"/>
      <c r="E24" s="1"/>
      <c r="F24" s="674" t="s">
        <v>461</v>
      </c>
      <c r="G24" s="674"/>
      <c r="H24" s="674"/>
      <c r="I24" s="674"/>
      <c r="J24" s="167"/>
      <c r="K24" s="23"/>
    </row>
    <row r="25" spans="1:26">
      <c r="A25" s="2"/>
      <c r="C25" s="327"/>
      <c r="D25" s="327"/>
      <c r="E25" s="327"/>
      <c r="F25" s="675" t="s">
        <v>78</v>
      </c>
      <c r="G25" s="675"/>
      <c r="H25" s="675"/>
      <c r="I25" s="675"/>
      <c r="J25" s="54"/>
      <c r="K25" s="54"/>
    </row>
    <row r="26" spans="1:26">
      <c r="A26" s="2"/>
      <c r="C26" s="327"/>
      <c r="D26" s="327"/>
      <c r="E26" s="327"/>
      <c r="F26" s="602"/>
      <c r="G26" s="602"/>
      <c r="H26" s="602"/>
      <c r="I26" s="602"/>
      <c r="J26" s="54"/>
      <c r="K26" s="54"/>
    </row>
    <row r="27" spans="1:26">
      <c r="A27" s="2"/>
      <c r="C27" s="327"/>
      <c r="D27" s="327"/>
      <c r="E27" s="327"/>
      <c r="F27" s="602"/>
      <c r="G27" s="602"/>
      <c r="H27" s="602"/>
      <c r="I27" s="602"/>
      <c r="J27" s="54"/>
      <c r="K27" s="54"/>
    </row>
    <row r="28" spans="1:26">
      <c r="A28" s="326"/>
      <c r="C28" s="327"/>
      <c r="D28" s="327"/>
      <c r="E28" s="327"/>
      <c r="F28" s="327"/>
      <c r="G28" s="327"/>
      <c r="H28" s="325"/>
      <c r="J28" s="54"/>
      <c r="K28" s="54"/>
    </row>
    <row r="29" spans="1:26">
      <c r="A29" s="326"/>
      <c r="C29" s="327"/>
      <c r="D29" s="327"/>
      <c r="E29" s="327"/>
      <c r="F29" s="327"/>
      <c r="G29" s="327"/>
      <c r="H29" s="325"/>
      <c r="J29" s="54"/>
      <c r="K29" s="54"/>
    </row>
    <row r="30" spans="1:26">
      <c r="A30" s="326"/>
      <c r="C30" s="327"/>
      <c r="D30" s="327"/>
      <c r="E30" s="327"/>
      <c r="F30" s="327"/>
      <c r="G30" s="327"/>
      <c r="H30" s="325"/>
      <c r="J30" s="54"/>
      <c r="K30" s="54"/>
    </row>
    <row r="31" spans="1:26" ht="15.75">
      <c r="A31" s="326"/>
      <c r="C31" s="327"/>
      <c r="D31" s="327"/>
      <c r="E31" s="327"/>
      <c r="F31" s="676" t="s">
        <v>79</v>
      </c>
      <c r="G31" s="676"/>
      <c r="H31" s="676"/>
      <c r="I31" s="676"/>
      <c r="J31" s="54"/>
      <c r="K31" s="54"/>
    </row>
    <row r="32" spans="1:26" ht="18.75" customHeight="1">
      <c r="A32" s="673" t="s">
        <v>462</v>
      </c>
      <c r="B32" s="729"/>
      <c r="C32" s="327"/>
      <c r="D32" s="327"/>
      <c r="E32" s="327"/>
      <c r="F32" s="327"/>
      <c r="G32" s="327"/>
      <c r="H32" s="325"/>
      <c r="J32" s="54"/>
      <c r="K32" s="54"/>
    </row>
    <row r="33" spans="1:9" ht="46.5" customHeight="1">
      <c r="A33" s="669" t="s">
        <v>463</v>
      </c>
      <c r="B33" s="669"/>
      <c r="C33" s="669"/>
      <c r="D33" s="669"/>
      <c r="E33" s="669"/>
      <c r="F33" s="669"/>
      <c r="G33" s="669"/>
      <c r="H33" s="669"/>
      <c r="I33" s="669"/>
    </row>
    <row r="34" spans="1:9" ht="16.5" customHeight="1">
      <c r="A34" s="620" t="s">
        <v>464</v>
      </c>
      <c r="B34" s="620"/>
      <c r="C34" s="620"/>
      <c r="D34" s="620"/>
      <c r="E34" s="620"/>
      <c r="F34" s="620"/>
      <c r="G34" s="620"/>
      <c r="H34" s="620"/>
      <c r="I34" s="620"/>
    </row>
    <row r="35" spans="1:9">
      <c r="B35" s="1"/>
      <c r="C35" s="1"/>
      <c r="D35" s="1"/>
      <c r="E35" s="1"/>
      <c r="F35" s="1"/>
      <c r="G35" s="1"/>
      <c r="H35" s="434"/>
    </row>
    <row r="36" spans="1:9">
      <c r="B36" s="1"/>
      <c r="C36" s="1"/>
      <c r="D36" s="1"/>
      <c r="E36" s="1"/>
      <c r="F36" s="1"/>
      <c r="G36" s="1"/>
      <c r="H36" s="434"/>
    </row>
    <row r="37" spans="1:9">
      <c r="B37" s="1"/>
      <c r="C37" s="1"/>
      <c r="D37" s="1"/>
      <c r="E37" s="1"/>
      <c r="F37" s="1"/>
      <c r="G37" s="1"/>
      <c r="H37" s="434"/>
    </row>
    <row r="38" spans="1:9">
      <c r="B38" s="1"/>
      <c r="C38" s="1"/>
      <c r="D38" s="1"/>
      <c r="E38" s="1"/>
      <c r="F38" s="1"/>
      <c r="G38" s="1"/>
      <c r="H38" s="434"/>
    </row>
    <row r="39" spans="1:9">
      <c r="B39" s="1"/>
      <c r="C39" s="1"/>
      <c r="D39" s="1"/>
      <c r="E39" s="1"/>
      <c r="F39" s="1"/>
      <c r="G39" s="1"/>
      <c r="H39" s="434"/>
    </row>
    <row r="40" spans="1:9">
      <c r="B40" s="1"/>
      <c r="C40" s="1"/>
      <c r="D40" s="1"/>
      <c r="E40" s="1"/>
      <c r="F40" s="1"/>
      <c r="G40" s="1"/>
      <c r="H40" s="434"/>
    </row>
    <row r="41" spans="1:9">
      <c r="B41" s="1"/>
      <c r="C41" s="1"/>
      <c r="D41" s="1"/>
      <c r="E41" s="1"/>
      <c r="F41" s="1"/>
      <c r="G41" s="1"/>
      <c r="H41" s="434"/>
    </row>
    <row r="42" spans="1:9">
      <c r="B42" s="1"/>
      <c r="C42" s="1"/>
      <c r="D42" s="1"/>
      <c r="E42" s="1"/>
      <c r="F42" s="1"/>
      <c r="G42" s="1"/>
      <c r="H42" s="434"/>
    </row>
    <row r="43" spans="1:9">
      <c r="B43" s="1"/>
      <c r="C43" s="1"/>
      <c r="D43" s="1"/>
      <c r="E43" s="1"/>
      <c r="F43" s="1"/>
      <c r="G43" s="1"/>
      <c r="H43" s="434"/>
    </row>
    <row r="44" spans="1:9">
      <c r="B44" s="1"/>
      <c r="C44" s="1"/>
      <c r="D44" s="1"/>
      <c r="E44" s="1"/>
      <c r="F44" s="1"/>
      <c r="G44" s="1"/>
      <c r="H44" s="434"/>
    </row>
    <row r="45" spans="1:9">
      <c r="B45" s="1"/>
      <c r="C45" s="1"/>
      <c r="D45" s="1"/>
      <c r="E45" s="1"/>
      <c r="F45" s="1"/>
      <c r="G45" s="1"/>
      <c r="H45" s="434"/>
    </row>
    <row r="46" spans="1:9">
      <c r="B46" s="1"/>
      <c r="C46" s="1"/>
      <c r="D46" s="1"/>
      <c r="E46" s="1"/>
      <c r="F46" s="1"/>
      <c r="G46" s="1"/>
      <c r="H46" s="434"/>
    </row>
    <row r="47" spans="1:9">
      <c r="B47" s="1"/>
      <c r="C47" s="1"/>
      <c r="D47" s="1"/>
      <c r="E47" s="1"/>
      <c r="F47" s="1"/>
      <c r="G47" s="1"/>
      <c r="H47" s="434"/>
    </row>
    <row r="48" spans="1:9">
      <c r="B48" s="1"/>
      <c r="C48" s="1"/>
      <c r="D48" s="1"/>
      <c r="E48" s="1"/>
      <c r="F48" s="1"/>
      <c r="G48" s="1"/>
      <c r="H48" s="434"/>
    </row>
    <row r="49" spans="2:8">
      <c r="B49" s="1"/>
      <c r="C49" s="1"/>
      <c r="D49" s="1"/>
      <c r="E49" s="1"/>
      <c r="F49" s="1"/>
      <c r="G49" s="1"/>
      <c r="H49" s="434"/>
    </row>
    <row r="50" spans="2:8">
      <c r="B50" s="1"/>
      <c r="C50" s="1"/>
      <c r="D50" s="1"/>
      <c r="E50" s="1"/>
      <c r="F50" s="1"/>
      <c r="G50" s="1"/>
      <c r="H50" s="434"/>
    </row>
    <row r="51" spans="2:8">
      <c r="B51" s="1"/>
      <c r="C51" s="1"/>
      <c r="D51" s="1"/>
      <c r="E51" s="1"/>
      <c r="F51" s="1"/>
      <c r="G51" s="1"/>
      <c r="H51" s="434"/>
    </row>
    <row r="52" spans="2:8">
      <c r="B52" s="1"/>
      <c r="C52" s="1"/>
      <c r="D52" s="1"/>
      <c r="E52" s="1"/>
      <c r="F52" s="1"/>
      <c r="G52" s="1"/>
      <c r="H52" s="434"/>
    </row>
    <row r="53" spans="2:8">
      <c r="B53" s="1"/>
      <c r="C53" s="1"/>
      <c r="D53" s="1"/>
      <c r="E53" s="1"/>
      <c r="F53" s="1"/>
      <c r="G53" s="1"/>
      <c r="H53" s="434"/>
    </row>
    <row r="54" spans="2:8">
      <c r="B54" s="1"/>
      <c r="C54" s="1"/>
      <c r="D54" s="1"/>
      <c r="E54" s="1"/>
      <c r="F54" s="1"/>
      <c r="G54" s="1"/>
      <c r="H54" s="434"/>
    </row>
    <row r="55" spans="2:8">
      <c r="B55" s="1"/>
      <c r="C55" s="1"/>
      <c r="D55" s="1"/>
      <c r="E55" s="1"/>
      <c r="F55" s="1"/>
      <c r="G55" s="1"/>
      <c r="H55" s="434"/>
    </row>
    <row r="56" spans="2:8">
      <c r="B56" s="1"/>
      <c r="C56" s="1"/>
      <c r="D56" s="1"/>
      <c r="E56" s="1"/>
      <c r="F56" s="1"/>
      <c r="G56" s="1"/>
      <c r="H56" s="434"/>
    </row>
    <row r="57" spans="2:8">
      <c r="B57" s="1"/>
      <c r="C57" s="1"/>
      <c r="D57" s="1"/>
      <c r="E57" s="1"/>
      <c r="F57" s="1"/>
      <c r="G57" s="1"/>
      <c r="H57" s="434"/>
    </row>
    <row r="58" spans="2:8">
      <c r="B58" s="1"/>
      <c r="C58" s="1"/>
      <c r="D58" s="1"/>
      <c r="E58" s="1"/>
      <c r="F58" s="1"/>
      <c r="G58" s="1"/>
      <c r="H58" s="434"/>
    </row>
    <row r="59" spans="2:8">
      <c r="B59" s="1"/>
      <c r="C59" s="1"/>
      <c r="D59" s="1"/>
      <c r="E59" s="1"/>
      <c r="F59" s="1"/>
      <c r="G59" s="1"/>
      <c r="H59" s="434"/>
    </row>
    <row r="60" spans="2:8">
      <c r="B60" s="1"/>
      <c r="C60" s="1"/>
      <c r="D60" s="1"/>
      <c r="E60" s="1"/>
      <c r="F60" s="1"/>
      <c r="G60" s="1"/>
      <c r="H60" s="434"/>
    </row>
    <row r="61" spans="2:8">
      <c r="B61" s="1"/>
      <c r="C61" s="1"/>
      <c r="D61" s="1"/>
      <c r="E61" s="1"/>
      <c r="F61" s="1"/>
      <c r="G61" s="1"/>
      <c r="H61" s="434"/>
    </row>
    <row r="62" spans="2:8">
      <c r="B62" s="1"/>
      <c r="C62" s="1"/>
      <c r="D62" s="1"/>
      <c r="E62" s="1"/>
      <c r="F62" s="1"/>
      <c r="G62" s="1"/>
      <c r="H62" s="434"/>
    </row>
    <row r="63" spans="2:8">
      <c r="B63" s="1"/>
      <c r="C63" s="1"/>
      <c r="D63" s="1"/>
      <c r="E63" s="1"/>
      <c r="F63" s="1"/>
      <c r="G63" s="1"/>
      <c r="H63" s="434"/>
    </row>
    <row r="64" spans="2:8">
      <c r="B64" s="1"/>
      <c r="C64" s="1"/>
      <c r="D64" s="1"/>
      <c r="E64" s="1"/>
      <c r="F64" s="1"/>
      <c r="G64" s="1"/>
      <c r="H64" s="434"/>
    </row>
    <row r="65" spans="2:8">
      <c r="B65" s="1"/>
      <c r="C65" s="1"/>
      <c r="D65" s="1"/>
      <c r="E65" s="1"/>
      <c r="F65" s="1"/>
      <c r="G65" s="1"/>
      <c r="H65" s="434"/>
    </row>
    <row r="66" spans="2:8">
      <c r="B66" s="1"/>
      <c r="C66" s="1"/>
      <c r="D66" s="1"/>
      <c r="E66" s="1"/>
      <c r="F66" s="1"/>
      <c r="G66" s="1"/>
      <c r="H66" s="434"/>
    </row>
    <row r="67" spans="2:8">
      <c r="B67" s="1"/>
      <c r="C67" s="1"/>
      <c r="D67" s="1"/>
      <c r="E67" s="1"/>
      <c r="F67" s="1"/>
      <c r="G67" s="1"/>
      <c r="H67" s="434"/>
    </row>
    <row r="68" spans="2:8">
      <c r="B68" s="1"/>
      <c r="C68" s="1"/>
      <c r="D68" s="1"/>
      <c r="E68" s="1"/>
      <c r="F68" s="1"/>
      <c r="G68" s="1"/>
      <c r="H68" s="434"/>
    </row>
    <row r="69" spans="2:8">
      <c r="B69" s="1"/>
      <c r="C69" s="1"/>
      <c r="D69" s="1"/>
      <c r="E69" s="1"/>
      <c r="F69" s="1"/>
      <c r="G69" s="1"/>
      <c r="H69" s="434"/>
    </row>
    <row r="70" spans="2:8">
      <c r="B70" s="1"/>
      <c r="C70" s="1"/>
      <c r="D70" s="1"/>
      <c r="E70" s="1"/>
      <c r="F70" s="1"/>
      <c r="G70" s="1"/>
      <c r="H70" s="434"/>
    </row>
    <row r="71" spans="2:8">
      <c r="B71" s="1"/>
      <c r="C71" s="1"/>
      <c r="D71" s="1"/>
      <c r="E71" s="1"/>
      <c r="F71" s="1"/>
      <c r="G71" s="1"/>
      <c r="H71" s="434"/>
    </row>
    <row r="72" spans="2:8">
      <c r="B72" s="1"/>
      <c r="C72" s="1"/>
      <c r="D72" s="1"/>
      <c r="E72" s="1"/>
      <c r="F72" s="1"/>
      <c r="G72" s="1"/>
      <c r="H72" s="434"/>
    </row>
    <row r="73" spans="2:8">
      <c r="B73" s="1"/>
      <c r="C73" s="1"/>
      <c r="D73" s="1"/>
      <c r="E73" s="1"/>
      <c r="F73" s="1"/>
      <c r="G73" s="1"/>
      <c r="H73" s="434"/>
    </row>
    <row r="74" spans="2:8">
      <c r="B74" s="1"/>
      <c r="C74" s="1"/>
      <c r="D74" s="1"/>
      <c r="E74" s="1"/>
      <c r="F74" s="1"/>
      <c r="G74" s="1"/>
      <c r="H74" s="434"/>
    </row>
    <row r="75" spans="2:8">
      <c r="B75" s="1"/>
      <c r="C75" s="1"/>
      <c r="D75" s="1"/>
      <c r="E75" s="1"/>
      <c r="F75" s="1"/>
      <c r="G75" s="1"/>
      <c r="H75" s="434"/>
    </row>
    <row r="76" spans="2:8">
      <c r="B76" s="1"/>
      <c r="C76" s="1"/>
      <c r="D76" s="1"/>
      <c r="E76" s="1"/>
      <c r="F76" s="1"/>
      <c r="G76" s="1"/>
      <c r="H76" s="434"/>
    </row>
    <row r="77" spans="2:8">
      <c r="B77" s="1"/>
      <c r="C77" s="1"/>
      <c r="D77" s="1"/>
      <c r="E77" s="1"/>
      <c r="F77" s="1"/>
      <c r="G77" s="1"/>
      <c r="H77" s="434"/>
    </row>
    <row r="78" spans="2:8">
      <c r="B78" s="1"/>
      <c r="C78" s="1"/>
      <c r="D78" s="1"/>
      <c r="E78" s="1"/>
      <c r="F78" s="1"/>
      <c r="G78" s="1"/>
      <c r="H78" s="434"/>
    </row>
    <row r="79" spans="2:8">
      <c r="B79" s="1"/>
      <c r="C79" s="1"/>
      <c r="D79" s="1"/>
      <c r="E79" s="1"/>
      <c r="F79" s="1"/>
      <c r="G79" s="1"/>
      <c r="H79" s="434"/>
    </row>
    <row r="80" spans="2:8">
      <c r="B80" s="1"/>
      <c r="C80" s="1"/>
      <c r="D80" s="1"/>
      <c r="E80" s="1"/>
      <c r="F80" s="1"/>
      <c r="G80" s="1"/>
      <c r="H80" s="434"/>
    </row>
    <row r="81" spans="2:8">
      <c r="B81" s="1"/>
      <c r="C81" s="1"/>
      <c r="D81" s="1"/>
      <c r="E81" s="1"/>
      <c r="F81" s="1"/>
      <c r="G81" s="1"/>
      <c r="H81" s="434"/>
    </row>
    <row r="82" spans="2:8">
      <c r="B82" s="1"/>
      <c r="C82" s="1"/>
      <c r="D82" s="1"/>
      <c r="E82" s="1"/>
      <c r="F82" s="1"/>
      <c r="G82" s="1"/>
      <c r="H82" s="434"/>
    </row>
    <row r="83" spans="2:8">
      <c r="B83" s="1"/>
      <c r="C83" s="1"/>
      <c r="D83" s="1"/>
      <c r="E83" s="1"/>
      <c r="F83" s="1"/>
      <c r="G83" s="1"/>
      <c r="H83" s="434"/>
    </row>
    <row r="84" spans="2:8">
      <c r="B84" s="1"/>
      <c r="C84" s="1"/>
      <c r="D84" s="1"/>
      <c r="E84" s="1"/>
      <c r="F84" s="1"/>
      <c r="G84" s="1"/>
      <c r="H84" s="434"/>
    </row>
    <row r="85" spans="2:8">
      <c r="B85" s="1"/>
      <c r="C85" s="1"/>
      <c r="D85" s="1"/>
      <c r="E85" s="1"/>
      <c r="F85" s="1"/>
      <c r="G85" s="1"/>
      <c r="H85" s="434"/>
    </row>
    <row r="86" spans="2:8">
      <c r="B86" s="1"/>
      <c r="C86" s="1"/>
      <c r="D86" s="1"/>
      <c r="E86" s="1"/>
      <c r="F86" s="1"/>
      <c r="G86" s="1"/>
      <c r="H86" s="434"/>
    </row>
    <row r="87" spans="2:8">
      <c r="B87" s="1"/>
      <c r="C87" s="1"/>
      <c r="D87" s="1"/>
      <c r="E87" s="1"/>
      <c r="F87" s="1"/>
      <c r="G87" s="1"/>
      <c r="H87" s="434"/>
    </row>
    <row r="88" spans="2:8">
      <c r="B88" s="1"/>
      <c r="C88" s="1"/>
      <c r="D88" s="1"/>
      <c r="E88" s="1"/>
      <c r="F88" s="1"/>
      <c r="G88" s="1"/>
      <c r="H88" s="434"/>
    </row>
    <row r="89" spans="2:8">
      <c r="B89" s="1"/>
      <c r="C89" s="1"/>
      <c r="D89" s="1"/>
      <c r="E89" s="1"/>
      <c r="F89" s="1"/>
      <c r="G89" s="1"/>
      <c r="H89" s="434"/>
    </row>
    <row r="90" spans="2:8">
      <c r="B90" s="1"/>
      <c r="C90" s="1"/>
      <c r="D90" s="1"/>
      <c r="E90" s="1"/>
      <c r="F90" s="1"/>
      <c r="G90" s="1"/>
      <c r="H90" s="434"/>
    </row>
    <row r="91" spans="2:8">
      <c r="B91" s="1"/>
      <c r="C91" s="1"/>
      <c r="D91" s="1"/>
      <c r="E91" s="1"/>
      <c r="F91" s="1"/>
      <c r="G91" s="1"/>
      <c r="H91" s="434"/>
    </row>
    <row r="92" spans="2:8">
      <c r="B92" s="1"/>
      <c r="C92" s="1"/>
      <c r="D92" s="1"/>
      <c r="E92" s="1"/>
      <c r="F92" s="1"/>
      <c r="G92" s="1"/>
      <c r="H92" s="434"/>
    </row>
    <row r="93" spans="2:8">
      <c r="B93" s="1"/>
      <c r="C93" s="1"/>
      <c r="D93" s="1"/>
      <c r="E93" s="1"/>
      <c r="F93" s="1"/>
      <c r="G93" s="1"/>
      <c r="H93" s="434"/>
    </row>
    <row r="94" spans="2:8">
      <c r="B94" s="1"/>
      <c r="C94" s="1"/>
      <c r="D94" s="1"/>
      <c r="E94" s="1"/>
      <c r="F94" s="1"/>
      <c r="G94" s="1"/>
      <c r="H94" s="434"/>
    </row>
    <row r="95" spans="2:8">
      <c r="B95" s="1"/>
      <c r="C95" s="1"/>
      <c r="D95" s="1"/>
      <c r="E95" s="1"/>
      <c r="F95" s="1"/>
      <c r="G95" s="1"/>
      <c r="H95" s="434"/>
    </row>
    <row r="96" spans="2:8">
      <c r="B96" s="1"/>
      <c r="C96" s="1"/>
      <c r="D96" s="1"/>
      <c r="E96" s="1"/>
      <c r="F96" s="1"/>
      <c r="G96" s="1"/>
      <c r="H96" s="434"/>
    </row>
    <row r="97" spans="2:8">
      <c r="B97" s="1"/>
      <c r="C97" s="1"/>
      <c r="D97" s="1"/>
      <c r="E97" s="1"/>
      <c r="F97" s="1"/>
      <c r="G97" s="1"/>
      <c r="H97" s="434"/>
    </row>
    <row r="98" spans="2:8">
      <c r="B98" s="1"/>
      <c r="C98" s="1"/>
      <c r="D98" s="1"/>
      <c r="E98" s="1"/>
      <c r="F98" s="1"/>
      <c r="G98" s="1"/>
      <c r="H98" s="434"/>
    </row>
    <row r="99" spans="2:8">
      <c r="B99" s="1"/>
      <c r="C99" s="1"/>
      <c r="D99" s="1"/>
      <c r="E99" s="1"/>
      <c r="F99" s="1"/>
      <c r="G99" s="1"/>
      <c r="H99" s="434"/>
    </row>
    <row r="100" spans="2:8">
      <c r="B100" s="1"/>
      <c r="C100" s="1"/>
      <c r="D100" s="1"/>
      <c r="E100" s="1"/>
      <c r="F100" s="1"/>
      <c r="G100" s="1"/>
      <c r="H100" s="434"/>
    </row>
    <row r="101" spans="2:8">
      <c r="B101" s="1"/>
      <c r="C101" s="1"/>
      <c r="D101" s="1"/>
      <c r="E101" s="1"/>
      <c r="F101" s="1"/>
      <c r="G101" s="1"/>
      <c r="H101" s="434"/>
    </row>
    <row r="102" spans="2:8">
      <c r="B102" s="1"/>
      <c r="C102" s="1"/>
      <c r="D102" s="1"/>
      <c r="E102" s="1"/>
      <c r="F102" s="1"/>
      <c r="G102" s="1"/>
      <c r="H102" s="434"/>
    </row>
    <row r="103" spans="2:8">
      <c r="B103" s="1"/>
      <c r="C103" s="1"/>
      <c r="D103" s="1"/>
      <c r="E103" s="1"/>
      <c r="F103" s="1"/>
      <c r="G103" s="1"/>
      <c r="H103" s="434"/>
    </row>
    <row r="104" spans="2:8">
      <c r="B104" s="1"/>
      <c r="C104" s="1"/>
      <c r="D104" s="1"/>
      <c r="E104" s="1"/>
      <c r="F104" s="1"/>
      <c r="G104" s="1"/>
      <c r="H104" s="434"/>
    </row>
    <row r="105" spans="2:8">
      <c r="B105" s="1"/>
      <c r="C105" s="1"/>
      <c r="D105" s="1"/>
      <c r="E105" s="1"/>
      <c r="F105" s="1"/>
      <c r="G105" s="1"/>
      <c r="H105" s="434"/>
    </row>
    <row r="106" spans="2:8">
      <c r="B106" s="1"/>
      <c r="C106" s="1"/>
      <c r="D106" s="1"/>
      <c r="E106" s="1"/>
      <c r="F106" s="1"/>
      <c r="G106" s="1"/>
      <c r="H106" s="434"/>
    </row>
    <row r="107" spans="2:8">
      <c r="B107" s="1"/>
      <c r="C107" s="1"/>
      <c r="D107" s="1"/>
      <c r="E107" s="1"/>
      <c r="F107" s="1"/>
      <c r="G107" s="1"/>
      <c r="H107" s="434"/>
    </row>
    <row r="108" spans="2:8">
      <c r="B108" s="1"/>
      <c r="C108" s="1"/>
      <c r="D108" s="1"/>
      <c r="E108" s="1"/>
      <c r="F108" s="1"/>
      <c r="G108" s="1"/>
      <c r="H108" s="434"/>
    </row>
    <row r="109" spans="2:8">
      <c r="B109" s="1"/>
      <c r="C109" s="1"/>
      <c r="D109" s="1"/>
      <c r="E109" s="1"/>
      <c r="F109" s="1"/>
      <c r="G109" s="1"/>
      <c r="H109" s="434"/>
    </row>
    <row r="110" spans="2:8">
      <c r="B110" s="1"/>
      <c r="C110" s="1"/>
      <c r="D110" s="1"/>
      <c r="E110" s="1"/>
      <c r="F110" s="1"/>
      <c r="G110" s="1"/>
      <c r="H110" s="434"/>
    </row>
    <row r="111" spans="2:8">
      <c r="B111" s="1"/>
      <c r="C111" s="1"/>
      <c r="D111" s="1"/>
      <c r="E111" s="1"/>
      <c r="F111" s="1"/>
      <c r="G111" s="1"/>
      <c r="H111" s="434"/>
    </row>
    <row r="112" spans="2:8">
      <c r="B112" s="1"/>
      <c r="C112" s="1"/>
      <c r="D112" s="1"/>
      <c r="E112" s="1"/>
      <c r="F112" s="1"/>
      <c r="G112" s="1"/>
      <c r="H112" s="434"/>
    </row>
    <row r="113" spans="2:8">
      <c r="B113" s="1"/>
      <c r="C113" s="1"/>
      <c r="D113" s="1"/>
      <c r="E113" s="1"/>
      <c r="F113" s="1"/>
      <c r="G113" s="1"/>
      <c r="H113" s="434"/>
    </row>
    <row r="114" spans="2:8">
      <c r="B114" s="1"/>
      <c r="C114" s="1"/>
      <c r="D114" s="1"/>
      <c r="E114" s="1"/>
      <c r="F114" s="1"/>
      <c r="G114" s="1"/>
      <c r="H114" s="434"/>
    </row>
    <row r="115" spans="2:8">
      <c r="B115" s="1"/>
      <c r="C115" s="1"/>
      <c r="D115" s="1"/>
      <c r="E115" s="1"/>
      <c r="F115" s="1"/>
      <c r="G115" s="1"/>
      <c r="H115" s="434"/>
    </row>
    <row r="116" spans="2:8">
      <c r="B116" s="1"/>
      <c r="C116" s="1"/>
      <c r="D116" s="1"/>
      <c r="E116" s="1"/>
      <c r="F116" s="1"/>
      <c r="G116" s="1"/>
      <c r="H116" s="434"/>
    </row>
    <row r="117" spans="2:8">
      <c r="B117" s="1"/>
      <c r="C117" s="1"/>
      <c r="D117" s="1"/>
      <c r="E117" s="1"/>
      <c r="F117" s="1"/>
      <c r="G117" s="1"/>
      <c r="H117" s="434"/>
    </row>
    <row r="118" spans="2:8">
      <c r="B118" s="1"/>
      <c r="C118" s="1"/>
      <c r="D118" s="1"/>
      <c r="E118" s="1"/>
      <c r="F118" s="1"/>
      <c r="G118" s="1"/>
      <c r="H118" s="434"/>
    </row>
    <row r="119" spans="2:8">
      <c r="B119" s="1"/>
      <c r="C119" s="1"/>
      <c r="D119" s="1"/>
      <c r="E119" s="1"/>
      <c r="F119" s="1"/>
      <c r="G119" s="1"/>
      <c r="H119" s="434"/>
    </row>
    <row r="120" spans="2:8">
      <c r="B120" s="1"/>
      <c r="C120" s="1"/>
      <c r="D120" s="1"/>
      <c r="E120" s="1"/>
      <c r="F120" s="1"/>
      <c r="G120" s="1"/>
      <c r="H120" s="434"/>
    </row>
    <row r="121" spans="2:8">
      <c r="B121" s="1"/>
      <c r="C121" s="1"/>
      <c r="D121" s="1"/>
      <c r="E121" s="1"/>
      <c r="F121" s="1"/>
      <c r="G121" s="1"/>
      <c r="H121" s="434"/>
    </row>
    <row r="122" spans="2:8">
      <c r="B122" s="1"/>
      <c r="C122" s="1"/>
      <c r="D122" s="1"/>
      <c r="E122" s="1"/>
      <c r="F122" s="1"/>
      <c r="G122" s="1"/>
      <c r="H122" s="434"/>
    </row>
    <row r="123" spans="2:8">
      <c r="B123" s="1"/>
      <c r="C123" s="1"/>
      <c r="D123" s="1"/>
      <c r="E123" s="1"/>
      <c r="F123" s="1"/>
      <c r="G123" s="1"/>
      <c r="H123" s="434"/>
    </row>
    <row r="124" spans="2:8">
      <c r="B124" s="1"/>
      <c r="C124" s="1"/>
      <c r="D124" s="1"/>
      <c r="E124" s="1"/>
      <c r="F124" s="1"/>
      <c r="G124" s="1"/>
      <c r="H124" s="434"/>
    </row>
    <row r="125" spans="2:8">
      <c r="B125" s="1"/>
      <c r="C125" s="1"/>
      <c r="D125" s="1"/>
      <c r="E125" s="1"/>
      <c r="F125" s="1"/>
      <c r="G125" s="1"/>
      <c r="H125" s="434"/>
    </row>
    <row r="126" spans="2:8">
      <c r="B126" s="1"/>
      <c r="C126" s="1"/>
      <c r="D126" s="1"/>
      <c r="E126" s="1"/>
      <c r="F126" s="1"/>
      <c r="G126" s="1"/>
      <c r="H126" s="434"/>
    </row>
    <row r="127" spans="2:8">
      <c r="B127" s="1"/>
      <c r="C127" s="1"/>
      <c r="D127" s="1"/>
      <c r="E127" s="1"/>
      <c r="F127" s="1"/>
      <c r="G127" s="1"/>
      <c r="H127" s="434"/>
    </row>
    <row r="128" spans="2:8">
      <c r="B128" s="1"/>
      <c r="C128" s="1"/>
      <c r="D128" s="1"/>
      <c r="E128" s="1"/>
      <c r="F128" s="1"/>
      <c r="G128" s="1"/>
      <c r="H128" s="434"/>
    </row>
    <row r="129" spans="2:8">
      <c r="B129" s="1"/>
      <c r="C129" s="1"/>
      <c r="D129" s="1"/>
      <c r="E129" s="1"/>
      <c r="F129" s="1"/>
      <c r="G129" s="1"/>
      <c r="H129" s="434"/>
    </row>
    <row r="130" spans="2:8">
      <c r="B130" s="1"/>
      <c r="C130" s="1"/>
      <c r="D130" s="1"/>
      <c r="E130" s="1"/>
      <c r="F130" s="1"/>
      <c r="G130" s="1"/>
      <c r="H130" s="434"/>
    </row>
    <row r="131" spans="2:8">
      <c r="B131" s="1"/>
      <c r="C131" s="1"/>
      <c r="D131" s="1"/>
      <c r="E131" s="1"/>
      <c r="F131" s="1"/>
      <c r="G131" s="1"/>
      <c r="H131" s="434"/>
    </row>
    <row r="132" spans="2:8">
      <c r="B132" s="1"/>
      <c r="C132" s="1"/>
      <c r="D132" s="1"/>
      <c r="E132" s="1"/>
      <c r="F132" s="1"/>
      <c r="G132" s="1"/>
      <c r="H132" s="434"/>
    </row>
    <row r="133" spans="2:8">
      <c r="B133" s="1"/>
      <c r="C133" s="1"/>
      <c r="D133" s="1"/>
      <c r="E133" s="1"/>
      <c r="F133" s="1"/>
      <c r="G133" s="1"/>
      <c r="H133" s="434"/>
    </row>
    <row r="134" spans="2:8">
      <c r="B134" s="1"/>
      <c r="C134" s="1"/>
      <c r="D134" s="1"/>
      <c r="E134" s="1"/>
      <c r="F134" s="1"/>
      <c r="G134" s="1"/>
      <c r="H134" s="434"/>
    </row>
    <row r="135" spans="2:8">
      <c r="B135" s="1"/>
      <c r="C135" s="1"/>
      <c r="D135" s="1"/>
      <c r="E135" s="1"/>
      <c r="F135" s="1"/>
      <c r="G135" s="1"/>
      <c r="H135" s="434"/>
    </row>
    <row r="136" spans="2:8">
      <c r="B136" s="1"/>
      <c r="C136" s="1"/>
      <c r="D136" s="1"/>
      <c r="E136" s="1"/>
      <c r="F136" s="1"/>
      <c r="G136" s="1"/>
      <c r="H136" s="434"/>
    </row>
    <row r="137" spans="2:8">
      <c r="B137" s="1"/>
      <c r="C137" s="1"/>
      <c r="D137" s="1"/>
      <c r="E137" s="1"/>
      <c r="F137" s="1"/>
      <c r="G137" s="1"/>
      <c r="H137" s="434"/>
    </row>
    <row r="138" spans="2:8">
      <c r="B138" s="1"/>
      <c r="C138" s="1"/>
      <c r="D138" s="1"/>
      <c r="E138" s="1"/>
      <c r="F138" s="1"/>
      <c r="G138" s="1"/>
      <c r="H138" s="434"/>
    </row>
    <row r="139" spans="2:8">
      <c r="B139" s="1"/>
      <c r="C139" s="1"/>
      <c r="D139" s="1"/>
      <c r="E139" s="1"/>
      <c r="F139" s="1"/>
      <c r="G139" s="1"/>
      <c r="H139" s="434"/>
    </row>
    <row r="140" spans="2:8">
      <c r="B140" s="1"/>
      <c r="C140" s="1"/>
      <c r="D140" s="1"/>
      <c r="E140" s="1"/>
      <c r="F140" s="1"/>
      <c r="G140" s="1"/>
      <c r="H140" s="434"/>
    </row>
    <row r="141" spans="2:8">
      <c r="B141" s="1"/>
      <c r="C141" s="1"/>
      <c r="D141" s="1"/>
      <c r="E141" s="1"/>
      <c r="F141" s="1"/>
      <c r="G141" s="1"/>
      <c r="H141" s="434"/>
    </row>
    <row r="142" spans="2:8">
      <c r="B142" s="1"/>
      <c r="C142" s="1"/>
      <c r="D142" s="1"/>
      <c r="E142" s="1"/>
      <c r="F142" s="1"/>
      <c r="G142" s="1"/>
      <c r="H142" s="434"/>
    </row>
    <row r="143" spans="2:8">
      <c r="B143" s="1"/>
      <c r="C143" s="1"/>
      <c r="D143" s="1"/>
      <c r="E143" s="1"/>
      <c r="F143" s="1"/>
      <c r="G143" s="1"/>
      <c r="H143" s="434"/>
    </row>
    <row r="144" spans="2:8">
      <c r="B144" s="1"/>
      <c r="C144" s="1"/>
      <c r="D144" s="1"/>
      <c r="E144" s="1"/>
      <c r="F144" s="1"/>
      <c r="G144" s="1"/>
      <c r="H144" s="434"/>
    </row>
    <row r="145" spans="2:8">
      <c r="B145" s="1"/>
      <c r="C145" s="1"/>
      <c r="D145" s="1"/>
      <c r="E145" s="1"/>
      <c r="F145" s="1"/>
      <c r="G145" s="1"/>
      <c r="H145" s="434"/>
    </row>
    <row r="146" spans="2:8">
      <c r="B146" s="1"/>
      <c r="C146" s="1"/>
      <c r="D146" s="1"/>
      <c r="E146" s="1"/>
      <c r="F146" s="1"/>
      <c r="G146" s="1"/>
      <c r="H146" s="434"/>
    </row>
    <row r="147" spans="2:8">
      <c r="B147" s="1"/>
      <c r="C147" s="1"/>
      <c r="D147" s="1"/>
      <c r="E147" s="1"/>
      <c r="F147" s="1"/>
      <c r="G147" s="1"/>
      <c r="H147" s="434"/>
    </row>
    <row r="148" spans="2:8">
      <c r="B148" s="1"/>
      <c r="C148" s="1"/>
      <c r="D148" s="1"/>
      <c r="E148" s="1"/>
      <c r="F148" s="1"/>
      <c r="G148" s="1"/>
      <c r="H148" s="434"/>
    </row>
    <row r="149" spans="2:8">
      <c r="B149" s="1"/>
      <c r="C149" s="1"/>
      <c r="D149" s="1"/>
      <c r="E149" s="1"/>
      <c r="F149" s="1"/>
      <c r="G149" s="1"/>
      <c r="H149" s="434"/>
    </row>
    <row r="150" spans="2:8">
      <c r="B150" s="1"/>
      <c r="C150" s="1"/>
      <c r="D150" s="1"/>
      <c r="E150" s="1"/>
      <c r="F150" s="1"/>
      <c r="G150" s="1"/>
      <c r="H150" s="434"/>
    </row>
    <row r="151" spans="2:8">
      <c r="B151" s="1"/>
      <c r="C151" s="1"/>
      <c r="D151" s="1"/>
      <c r="E151" s="1"/>
      <c r="F151" s="1"/>
      <c r="G151" s="1"/>
      <c r="H151" s="434"/>
    </row>
    <row r="152" spans="2:8">
      <c r="B152" s="1"/>
      <c r="C152" s="1"/>
      <c r="D152" s="1"/>
      <c r="E152" s="1"/>
      <c r="F152" s="1"/>
      <c r="G152" s="1"/>
      <c r="H152" s="434"/>
    </row>
    <row r="153" spans="2:8">
      <c r="B153" s="1"/>
      <c r="C153" s="1"/>
      <c r="D153" s="1"/>
      <c r="E153" s="1"/>
      <c r="F153" s="1"/>
      <c r="G153" s="1"/>
      <c r="H153" s="434"/>
    </row>
    <row r="154" spans="2:8">
      <c r="B154" s="1"/>
      <c r="C154" s="1"/>
      <c r="D154" s="1"/>
      <c r="E154" s="1"/>
      <c r="F154" s="1"/>
      <c r="G154" s="1"/>
      <c r="H154" s="434"/>
    </row>
    <row r="155" spans="2:8">
      <c r="B155" s="1"/>
      <c r="C155" s="1"/>
      <c r="D155" s="1"/>
      <c r="E155" s="1"/>
      <c r="F155" s="1"/>
      <c r="G155" s="1"/>
      <c r="H155" s="434"/>
    </row>
    <row r="156" spans="2:8">
      <c r="B156" s="1"/>
      <c r="C156" s="1"/>
      <c r="D156" s="1"/>
      <c r="E156" s="1"/>
      <c r="F156" s="1"/>
      <c r="G156" s="1"/>
      <c r="H156" s="434"/>
    </row>
    <row r="157" spans="2:8">
      <c r="B157" s="1"/>
      <c r="C157" s="1"/>
      <c r="D157" s="1"/>
      <c r="E157" s="1"/>
      <c r="F157" s="1"/>
      <c r="G157" s="1"/>
      <c r="H157" s="434"/>
    </row>
    <row r="158" spans="2:8">
      <c r="B158" s="1"/>
      <c r="C158" s="1"/>
      <c r="D158" s="1"/>
      <c r="E158" s="1"/>
      <c r="F158" s="1"/>
      <c r="G158" s="1"/>
      <c r="H158" s="434"/>
    </row>
    <row r="159" spans="2:8">
      <c r="B159" s="1"/>
      <c r="C159" s="1"/>
      <c r="D159" s="1"/>
      <c r="E159" s="1"/>
      <c r="F159" s="1"/>
      <c r="G159" s="1"/>
      <c r="H159" s="434"/>
    </row>
    <row r="160" spans="2:8">
      <c r="B160" s="1"/>
      <c r="C160" s="1"/>
      <c r="D160" s="1"/>
      <c r="E160" s="1"/>
      <c r="F160" s="1"/>
      <c r="G160" s="1"/>
      <c r="H160" s="434"/>
    </row>
    <row r="161" spans="2:8">
      <c r="B161" s="1"/>
      <c r="C161" s="1"/>
      <c r="D161" s="1"/>
      <c r="E161" s="1"/>
      <c r="F161" s="1"/>
      <c r="G161" s="1"/>
      <c r="H161" s="434"/>
    </row>
    <row r="162" spans="2:8">
      <c r="B162" s="1"/>
      <c r="C162" s="1"/>
      <c r="D162" s="1"/>
      <c r="E162" s="1"/>
      <c r="F162" s="1"/>
      <c r="G162" s="1"/>
      <c r="H162" s="434"/>
    </row>
    <row r="163" spans="2:8">
      <c r="B163" s="1"/>
      <c r="C163" s="1"/>
      <c r="D163" s="1"/>
      <c r="E163" s="1"/>
      <c r="F163" s="1"/>
      <c r="G163" s="1"/>
      <c r="H163" s="434"/>
    </row>
    <row r="164" spans="2:8">
      <c r="B164" s="1"/>
      <c r="C164" s="1"/>
      <c r="D164" s="1"/>
      <c r="E164" s="1"/>
      <c r="F164" s="1"/>
      <c r="G164" s="1"/>
      <c r="H164" s="434"/>
    </row>
    <row r="165" spans="2:8">
      <c r="B165" s="1"/>
      <c r="C165" s="1"/>
      <c r="D165" s="1"/>
      <c r="E165" s="1"/>
      <c r="F165" s="1"/>
      <c r="G165" s="1"/>
      <c r="H165" s="434"/>
    </row>
    <row r="166" spans="2:8">
      <c r="B166" s="1"/>
      <c r="C166" s="1"/>
      <c r="D166" s="1"/>
      <c r="E166" s="1"/>
      <c r="F166" s="1"/>
      <c r="G166" s="1"/>
      <c r="H166" s="434"/>
    </row>
    <row r="167" spans="2:8">
      <c r="B167" s="1"/>
      <c r="C167" s="1"/>
      <c r="D167" s="1"/>
      <c r="E167" s="1"/>
      <c r="F167" s="1"/>
      <c r="G167" s="1"/>
      <c r="H167" s="434"/>
    </row>
    <row r="168" spans="2:8">
      <c r="B168" s="1"/>
      <c r="C168" s="1"/>
      <c r="D168" s="1"/>
      <c r="E168" s="1"/>
      <c r="F168" s="1"/>
      <c r="G168" s="1"/>
      <c r="H168" s="434"/>
    </row>
    <row r="169" spans="2:8">
      <c r="B169" s="1"/>
      <c r="C169" s="1"/>
      <c r="D169" s="1"/>
      <c r="E169" s="1"/>
      <c r="F169" s="1"/>
      <c r="G169" s="1"/>
      <c r="H169" s="434"/>
    </row>
    <row r="170" spans="2:8">
      <c r="B170" s="1"/>
      <c r="C170" s="1"/>
      <c r="D170" s="1"/>
      <c r="E170" s="1"/>
      <c r="F170" s="1"/>
      <c r="G170" s="1"/>
      <c r="H170" s="434"/>
    </row>
    <row r="171" spans="2:8">
      <c r="B171" s="1"/>
      <c r="C171" s="1"/>
      <c r="D171" s="1"/>
      <c r="E171" s="1"/>
      <c r="F171" s="1"/>
      <c r="G171" s="1"/>
      <c r="H171" s="434"/>
    </row>
    <row r="172" spans="2:8">
      <c r="B172" s="1"/>
      <c r="C172" s="1"/>
      <c r="D172" s="1"/>
      <c r="E172" s="1"/>
      <c r="F172" s="1"/>
      <c r="G172" s="1"/>
      <c r="H172" s="434"/>
    </row>
    <row r="173" spans="2:8">
      <c r="B173" s="1"/>
      <c r="C173" s="1"/>
      <c r="D173" s="1"/>
      <c r="E173" s="1"/>
      <c r="F173" s="1"/>
      <c r="G173" s="1"/>
      <c r="H173" s="434"/>
    </row>
    <row r="174" spans="2:8">
      <c r="B174" s="1"/>
      <c r="C174" s="1"/>
      <c r="D174" s="1"/>
      <c r="E174" s="1"/>
      <c r="F174" s="1"/>
      <c r="G174" s="1"/>
      <c r="H174" s="434"/>
    </row>
    <row r="175" spans="2:8">
      <c r="B175" s="1"/>
      <c r="C175" s="1"/>
      <c r="D175" s="1"/>
      <c r="E175" s="1"/>
      <c r="F175" s="1"/>
      <c r="G175" s="1"/>
      <c r="H175" s="434"/>
    </row>
    <row r="176" spans="2:8">
      <c r="B176" s="1"/>
      <c r="C176" s="1"/>
      <c r="D176" s="1"/>
      <c r="E176" s="1"/>
      <c r="F176" s="1"/>
      <c r="G176" s="1"/>
      <c r="H176" s="434"/>
    </row>
    <row r="177" spans="2:8">
      <c r="B177" s="1"/>
      <c r="C177" s="1"/>
      <c r="D177" s="1"/>
      <c r="E177" s="1"/>
      <c r="F177" s="1"/>
      <c r="G177" s="1"/>
      <c r="H177" s="434"/>
    </row>
    <row r="178" spans="2:8">
      <c r="B178" s="1"/>
      <c r="C178" s="1"/>
      <c r="D178" s="1"/>
      <c r="E178" s="1"/>
      <c r="F178" s="1"/>
      <c r="G178" s="1"/>
      <c r="H178" s="434"/>
    </row>
    <row r="179" spans="2:8">
      <c r="B179" s="1"/>
      <c r="C179" s="1"/>
      <c r="D179" s="1"/>
      <c r="E179" s="1"/>
      <c r="F179" s="1"/>
      <c r="G179" s="1"/>
      <c r="H179" s="434"/>
    </row>
    <row r="180" spans="2:8">
      <c r="B180" s="1"/>
      <c r="C180" s="1"/>
      <c r="D180" s="1"/>
      <c r="E180" s="1"/>
      <c r="F180" s="1"/>
      <c r="G180" s="1"/>
      <c r="H180" s="434"/>
    </row>
    <row r="181" spans="2:8">
      <c r="B181" s="1"/>
      <c r="C181" s="1"/>
      <c r="D181" s="1"/>
      <c r="E181" s="1"/>
      <c r="F181" s="1"/>
      <c r="G181" s="1"/>
      <c r="H181" s="434"/>
    </row>
    <row r="182" spans="2:8">
      <c r="B182" s="1"/>
      <c r="C182" s="1"/>
      <c r="D182" s="1"/>
      <c r="E182" s="1"/>
      <c r="F182" s="1"/>
      <c r="G182" s="1"/>
      <c r="H182" s="434"/>
    </row>
    <row r="183" spans="2:8">
      <c r="B183" s="1"/>
      <c r="C183" s="1"/>
      <c r="D183" s="1"/>
      <c r="E183" s="1"/>
      <c r="F183" s="1"/>
      <c r="G183" s="1"/>
      <c r="H183" s="434"/>
    </row>
    <row r="184" spans="2:8">
      <c r="B184" s="1"/>
      <c r="C184" s="1"/>
      <c r="D184" s="1"/>
      <c r="E184" s="1"/>
      <c r="F184" s="1"/>
      <c r="G184" s="1"/>
      <c r="H184" s="434"/>
    </row>
    <row r="185" spans="2:8">
      <c r="B185" s="1"/>
      <c r="C185" s="1"/>
      <c r="D185" s="1"/>
      <c r="E185" s="1"/>
      <c r="F185" s="1"/>
      <c r="G185" s="1"/>
      <c r="H185" s="434"/>
    </row>
    <row r="186" spans="2:8">
      <c r="B186" s="1"/>
      <c r="C186" s="1"/>
      <c r="D186" s="1"/>
      <c r="E186" s="1"/>
      <c r="F186" s="1"/>
      <c r="G186" s="1"/>
      <c r="H186" s="434"/>
    </row>
    <row r="187" spans="2:8">
      <c r="B187" s="1"/>
      <c r="C187" s="1"/>
      <c r="D187" s="1"/>
      <c r="E187" s="1"/>
      <c r="F187" s="1"/>
      <c r="G187" s="1"/>
      <c r="H187" s="434"/>
    </row>
    <row r="188" spans="2:8">
      <c r="B188" s="1"/>
      <c r="C188" s="1"/>
      <c r="D188" s="1"/>
      <c r="E188" s="1"/>
      <c r="F188" s="1"/>
      <c r="G188" s="1"/>
      <c r="H188" s="434"/>
    </row>
    <row r="189" spans="2:8">
      <c r="B189" s="1"/>
      <c r="C189" s="1"/>
      <c r="D189" s="1"/>
      <c r="E189" s="1"/>
      <c r="F189" s="1"/>
      <c r="G189" s="1"/>
      <c r="H189" s="434"/>
    </row>
    <row r="190" spans="2:8">
      <c r="B190" s="1"/>
      <c r="C190" s="1"/>
      <c r="D190" s="1"/>
      <c r="E190" s="1"/>
      <c r="F190" s="1"/>
      <c r="G190" s="1"/>
      <c r="H190" s="434"/>
    </row>
    <row r="191" spans="2:8">
      <c r="B191" s="1"/>
      <c r="C191" s="1"/>
      <c r="D191" s="1"/>
      <c r="E191" s="1"/>
      <c r="F191" s="1"/>
      <c r="G191" s="1"/>
      <c r="H191" s="434"/>
    </row>
    <row r="192" spans="2:8">
      <c r="B192" s="1"/>
      <c r="C192" s="1"/>
      <c r="D192" s="1"/>
      <c r="E192" s="1"/>
      <c r="F192" s="1"/>
      <c r="G192" s="1"/>
      <c r="H192" s="434"/>
    </row>
    <row r="193" spans="2:8">
      <c r="B193" s="1"/>
      <c r="C193" s="1"/>
      <c r="D193" s="1"/>
      <c r="E193" s="1"/>
      <c r="F193" s="1"/>
      <c r="G193" s="1"/>
      <c r="H193" s="434"/>
    </row>
    <row r="194" spans="2:8">
      <c r="B194" s="1"/>
      <c r="C194" s="1"/>
      <c r="D194" s="1"/>
      <c r="E194" s="1"/>
      <c r="F194" s="1"/>
      <c r="G194" s="1"/>
      <c r="H194" s="434"/>
    </row>
    <row r="195" spans="2:8">
      <c r="B195" s="1"/>
      <c r="C195" s="1"/>
      <c r="D195" s="1"/>
      <c r="E195" s="1"/>
      <c r="F195" s="1"/>
      <c r="G195" s="1"/>
      <c r="H195" s="434"/>
    </row>
    <row r="196" spans="2:8">
      <c r="B196" s="1"/>
      <c r="C196" s="1"/>
      <c r="D196" s="1"/>
      <c r="E196" s="1"/>
      <c r="F196" s="1"/>
      <c r="G196" s="1"/>
      <c r="H196" s="434"/>
    </row>
    <row r="197" spans="2:8">
      <c r="B197" s="1"/>
      <c r="C197" s="1"/>
      <c r="D197" s="1"/>
      <c r="E197" s="1"/>
      <c r="F197" s="1"/>
      <c r="G197" s="1"/>
      <c r="H197" s="434"/>
    </row>
    <row r="198" spans="2:8">
      <c r="B198" s="1"/>
      <c r="C198" s="1"/>
      <c r="D198" s="1"/>
      <c r="E198" s="1"/>
      <c r="F198" s="1"/>
      <c r="G198" s="1"/>
      <c r="H198" s="434"/>
    </row>
    <row r="199" spans="2:8">
      <c r="B199" s="1"/>
      <c r="C199" s="1"/>
      <c r="D199" s="1"/>
      <c r="E199" s="1"/>
      <c r="F199" s="1"/>
      <c r="G199" s="1"/>
      <c r="H199" s="434"/>
    </row>
    <row r="200" spans="2:8">
      <c r="B200" s="1"/>
      <c r="C200" s="1"/>
      <c r="D200" s="1"/>
      <c r="E200" s="1"/>
      <c r="F200" s="1"/>
      <c r="G200" s="1"/>
      <c r="H200" s="434"/>
    </row>
    <row r="201" spans="2:8">
      <c r="B201" s="1"/>
      <c r="C201" s="1"/>
      <c r="D201" s="1"/>
      <c r="E201" s="1"/>
      <c r="F201" s="1"/>
      <c r="G201" s="1"/>
      <c r="H201" s="434"/>
    </row>
    <row r="202" spans="2:8">
      <c r="B202" s="1"/>
      <c r="C202" s="1"/>
      <c r="D202" s="1"/>
      <c r="E202" s="1"/>
      <c r="F202" s="1"/>
      <c r="G202" s="1"/>
      <c r="H202" s="434"/>
    </row>
    <row r="203" spans="2:8">
      <c r="B203" s="1"/>
      <c r="C203" s="1"/>
      <c r="D203" s="1"/>
      <c r="E203" s="1"/>
      <c r="F203" s="1"/>
      <c r="G203" s="1"/>
      <c r="H203" s="434"/>
    </row>
    <row r="204" spans="2:8">
      <c r="B204" s="1"/>
      <c r="C204" s="1"/>
      <c r="D204" s="1"/>
      <c r="E204" s="1"/>
      <c r="F204" s="1"/>
      <c r="G204" s="1"/>
      <c r="H204" s="434"/>
    </row>
    <row r="205" spans="2:8">
      <c r="B205" s="1"/>
      <c r="C205" s="1"/>
      <c r="D205" s="1"/>
      <c r="E205" s="1"/>
      <c r="F205" s="1"/>
      <c r="G205" s="1"/>
      <c r="H205" s="434"/>
    </row>
    <row r="206" spans="2:8">
      <c r="B206" s="1"/>
      <c r="C206" s="1"/>
      <c r="D206" s="1"/>
      <c r="E206" s="1"/>
      <c r="F206" s="1"/>
      <c r="G206" s="1"/>
      <c r="H206" s="434"/>
    </row>
    <row r="207" spans="2:8">
      <c r="B207" s="1"/>
      <c r="C207" s="1"/>
      <c r="D207" s="1"/>
      <c r="E207" s="1"/>
      <c r="F207" s="1"/>
      <c r="G207" s="1"/>
      <c r="H207" s="434"/>
    </row>
    <row r="208" spans="2:8">
      <c r="B208" s="1"/>
      <c r="C208" s="1"/>
      <c r="D208" s="1"/>
      <c r="E208" s="1"/>
      <c r="F208" s="1"/>
      <c r="G208" s="1"/>
      <c r="H208" s="434"/>
    </row>
    <row r="209" spans="2:8">
      <c r="B209" s="1"/>
      <c r="C209" s="1"/>
      <c r="D209" s="1"/>
      <c r="E209" s="1"/>
      <c r="F209" s="1"/>
      <c r="G209" s="1"/>
      <c r="H209" s="434"/>
    </row>
    <row r="210" spans="2:8">
      <c r="B210" s="1"/>
      <c r="C210" s="1"/>
      <c r="D210" s="1"/>
      <c r="E210" s="1"/>
      <c r="F210" s="1"/>
      <c r="G210" s="1"/>
      <c r="H210" s="434"/>
    </row>
    <row r="211" spans="2:8">
      <c r="B211" s="1"/>
      <c r="C211" s="1"/>
      <c r="D211" s="1"/>
      <c r="E211" s="1"/>
      <c r="F211" s="1"/>
      <c r="G211" s="1"/>
      <c r="H211" s="434"/>
    </row>
    <row r="212" spans="2:8">
      <c r="B212" s="1"/>
      <c r="C212" s="1"/>
      <c r="D212" s="1"/>
      <c r="E212" s="1"/>
      <c r="F212" s="1"/>
      <c r="G212" s="1"/>
      <c r="H212" s="434"/>
    </row>
    <row r="213" spans="2:8">
      <c r="B213" s="1"/>
      <c r="C213" s="1"/>
      <c r="D213" s="1"/>
      <c r="E213" s="1"/>
      <c r="F213" s="1"/>
      <c r="G213" s="1"/>
      <c r="H213" s="434"/>
    </row>
    <row r="214" spans="2:8">
      <c r="B214" s="1"/>
      <c r="C214" s="1"/>
      <c r="D214" s="1"/>
      <c r="E214" s="1"/>
      <c r="F214" s="1"/>
      <c r="G214" s="1"/>
      <c r="H214" s="434"/>
    </row>
    <row r="215" spans="2:8">
      <c r="B215" s="1"/>
      <c r="C215" s="1"/>
      <c r="D215" s="1"/>
      <c r="E215" s="1"/>
      <c r="F215" s="1"/>
      <c r="G215" s="1"/>
      <c r="H215" s="434"/>
    </row>
    <row r="216" spans="2:8">
      <c r="B216" s="1"/>
      <c r="C216" s="1"/>
      <c r="D216" s="1"/>
      <c r="E216" s="1"/>
      <c r="F216" s="1"/>
      <c r="G216" s="1"/>
      <c r="H216" s="434"/>
    </row>
    <row r="217" spans="2:8">
      <c r="B217" s="1"/>
      <c r="C217" s="1"/>
      <c r="D217" s="1"/>
      <c r="E217" s="1"/>
      <c r="F217" s="1"/>
      <c r="G217" s="1"/>
      <c r="H217" s="434"/>
    </row>
    <row r="218" spans="2:8">
      <c r="B218" s="1"/>
      <c r="C218" s="1"/>
      <c r="D218" s="1"/>
      <c r="E218" s="1"/>
      <c r="F218" s="1"/>
      <c r="G218" s="1"/>
      <c r="H218" s="434"/>
    </row>
    <row r="219" spans="2:8">
      <c r="B219" s="1"/>
      <c r="C219" s="1"/>
      <c r="D219" s="1"/>
      <c r="E219" s="1"/>
      <c r="F219" s="1"/>
      <c r="G219" s="1"/>
      <c r="H219" s="434"/>
    </row>
    <row r="220" spans="2:8">
      <c r="B220" s="1"/>
      <c r="C220" s="1"/>
      <c r="D220" s="1"/>
      <c r="E220" s="1"/>
      <c r="F220" s="1"/>
      <c r="G220" s="1"/>
      <c r="H220" s="434"/>
    </row>
    <row r="221" spans="2:8">
      <c r="B221" s="1"/>
      <c r="C221" s="1"/>
      <c r="D221" s="1"/>
      <c r="E221" s="1"/>
      <c r="F221" s="1"/>
      <c r="G221" s="1"/>
      <c r="H221" s="434"/>
    </row>
    <row r="222" spans="2:8">
      <c r="B222" s="1"/>
      <c r="C222" s="1"/>
      <c r="D222" s="1"/>
      <c r="E222" s="1"/>
      <c r="F222" s="1"/>
      <c r="G222" s="1"/>
      <c r="H222" s="434"/>
    </row>
    <row r="223" spans="2:8">
      <c r="B223" s="1"/>
      <c r="C223" s="1"/>
      <c r="D223" s="1"/>
      <c r="E223" s="1"/>
      <c r="F223" s="1"/>
      <c r="G223" s="1"/>
      <c r="H223" s="434"/>
    </row>
    <row r="224" spans="2:8">
      <c r="B224" s="1"/>
      <c r="C224" s="1"/>
      <c r="D224" s="1"/>
      <c r="E224" s="1"/>
      <c r="F224" s="1"/>
      <c r="G224" s="1"/>
      <c r="H224" s="434"/>
    </row>
    <row r="225" spans="2:8">
      <c r="B225" s="1"/>
      <c r="C225" s="1"/>
      <c r="D225" s="1"/>
      <c r="E225" s="1"/>
      <c r="F225" s="1"/>
      <c r="G225" s="1"/>
      <c r="H225" s="434"/>
    </row>
    <row r="226" spans="2:8">
      <c r="B226" s="1"/>
      <c r="C226" s="1"/>
      <c r="D226" s="1"/>
      <c r="E226" s="1"/>
      <c r="F226" s="1"/>
      <c r="G226" s="1"/>
      <c r="H226" s="434"/>
    </row>
    <row r="227" spans="2:8">
      <c r="B227" s="1"/>
      <c r="C227" s="1"/>
      <c r="D227" s="1"/>
      <c r="E227" s="1"/>
      <c r="F227" s="1"/>
      <c r="G227" s="1"/>
      <c r="H227" s="434"/>
    </row>
    <row r="228" spans="2:8">
      <c r="B228" s="1"/>
      <c r="C228" s="1"/>
      <c r="D228" s="1"/>
      <c r="E228" s="1"/>
      <c r="F228" s="1"/>
      <c r="G228" s="1"/>
      <c r="H228" s="434"/>
    </row>
    <row r="229" spans="2:8">
      <c r="B229" s="1"/>
      <c r="C229" s="1"/>
      <c r="D229" s="1"/>
      <c r="E229" s="1"/>
      <c r="F229" s="1"/>
      <c r="G229" s="1"/>
      <c r="H229" s="434"/>
    </row>
    <row r="230" spans="2:8">
      <c r="B230" s="1"/>
      <c r="C230" s="1"/>
      <c r="D230" s="1"/>
      <c r="E230" s="1"/>
      <c r="F230" s="1"/>
      <c r="G230" s="1"/>
      <c r="H230" s="434"/>
    </row>
    <row r="231" spans="2:8">
      <c r="B231" s="1"/>
      <c r="C231" s="1"/>
      <c r="D231" s="1"/>
      <c r="E231" s="1"/>
      <c r="F231" s="1"/>
      <c r="G231" s="1"/>
      <c r="H231" s="434"/>
    </row>
    <row r="232" spans="2:8">
      <c r="B232" s="1"/>
      <c r="C232" s="1"/>
      <c r="D232" s="1"/>
      <c r="E232" s="1"/>
      <c r="F232" s="1"/>
      <c r="G232" s="1"/>
      <c r="H232" s="434"/>
    </row>
    <row r="233" spans="2:8">
      <c r="B233" s="1"/>
      <c r="C233" s="1"/>
      <c r="D233" s="1"/>
      <c r="E233" s="1"/>
      <c r="F233" s="1"/>
      <c r="G233" s="1"/>
      <c r="H233" s="434"/>
    </row>
    <row r="234" spans="2:8">
      <c r="B234" s="1"/>
      <c r="C234" s="1"/>
      <c r="D234" s="1"/>
      <c r="E234" s="1"/>
      <c r="F234" s="1"/>
      <c r="G234" s="1"/>
      <c r="H234" s="434"/>
    </row>
  </sheetData>
  <mergeCells count="11">
    <mergeCell ref="A33:I33"/>
    <mergeCell ref="A1:B1"/>
    <mergeCell ref="C1:G1"/>
    <mergeCell ref="A2:B2"/>
    <mergeCell ref="C2:G2"/>
    <mergeCell ref="A3:I3"/>
    <mergeCell ref="A23:B23"/>
    <mergeCell ref="A32:B32"/>
    <mergeCell ref="F24:I24"/>
    <mergeCell ref="F25:I25"/>
    <mergeCell ref="F31:I31"/>
  </mergeCells>
  <pageMargins left="0.36" right="0.17" top="0.24" bottom="0.17" header="0" footer="0"/>
  <pageSetup paperSize="9" firstPageNumber="20" orientation="landscape" useFirstPageNumber="1"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pane xSplit="2" ySplit="6" topLeftCell="C7" activePane="bottomRight" state="frozen"/>
      <selection pane="bottomRight" activeCell="A26" sqref="A26:F26"/>
      <selection pane="bottomLeft" activeCell="A7" sqref="A7"/>
      <selection pane="topRight" activeCell="C1" sqref="C1"/>
    </sheetView>
  </sheetViews>
  <sheetFormatPr defaultColWidth="14.42578125" defaultRowHeight="15" customHeight="1"/>
  <cols>
    <col min="1" max="1" width="5.42578125" style="360" customWidth="1"/>
    <col min="2" max="2" width="44.42578125" style="360" customWidth="1"/>
    <col min="3" max="3" width="8.85546875" style="360" customWidth="1"/>
    <col min="4" max="4" width="11.28515625" style="360" customWidth="1"/>
    <col min="5" max="5" width="15" style="360" customWidth="1"/>
    <col min="6" max="6" width="51.7109375" style="360" customWidth="1"/>
    <col min="7" max="26" width="10" style="360" customWidth="1"/>
    <col min="27" max="16384" width="14.42578125" style="360"/>
  </cols>
  <sheetData>
    <row r="1" spans="1:26" ht="15.75" customHeight="1">
      <c r="A1" s="678" t="s">
        <v>465</v>
      </c>
      <c r="B1" s="740"/>
      <c r="C1" s="386"/>
      <c r="D1" s="417"/>
      <c r="E1" s="386"/>
      <c r="F1" s="168" t="s">
        <v>466</v>
      </c>
      <c r="G1" s="359"/>
      <c r="H1" s="359"/>
      <c r="I1" s="359"/>
      <c r="J1" s="359"/>
      <c r="K1" s="359"/>
      <c r="L1" s="359"/>
      <c r="M1" s="359"/>
      <c r="N1" s="359"/>
      <c r="O1" s="359"/>
      <c r="P1" s="359"/>
      <c r="Q1" s="359"/>
      <c r="R1" s="359"/>
      <c r="S1" s="359"/>
      <c r="T1" s="359"/>
      <c r="U1" s="359"/>
      <c r="V1" s="359"/>
      <c r="W1" s="359"/>
      <c r="X1" s="359"/>
      <c r="Y1" s="359"/>
      <c r="Z1" s="359"/>
    </row>
    <row r="2" spans="1:26" ht="14.25" customHeight="1">
      <c r="A2" s="671" t="s">
        <v>360</v>
      </c>
      <c r="B2" s="740"/>
      <c r="C2" s="679"/>
      <c r="D2" s="740"/>
      <c r="E2" s="740"/>
      <c r="F2" s="740"/>
      <c r="G2" s="359"/>
      <c r="H2" s="359"/>
      <c r="I2" s="359"/>
      <c r="J2" s="359"/>
      <c r="K2" s="359"/>
      <c r="L2" s="359"/>
      <c r="M2" s="359"/>
      <c r="N2" s="359"/>
      <c r="O2" s="359"/>
      <c r="P2" s="359"/>
      <c r="Q2" s="359"/>
      <c r="R2" s="359"/>
      <c r="S2" s="359"/>
      <c r="T2" s="359"/>
      <c r="U2" s="359"/>
      <c r="V2" s="359"/>
      <c r="W2" s="359"/>
      <c r="X2" s="359"/>
      <c r="Y2" s="359"/>
      <c r="Z2" s="359"/>
    </row>
    <row r="3" spans="1:26" ht="30" customHeight="1">
      <c r="A3" s="679" t="s">
        <v>467</v>
      </c>
      <c r="B3" s="740"/>
      <c r="C3" s="740"/>
      <c r="D3" s="740"/>
      <c r="E3" s="740"/>
      <c r="F3" s="740"/>
      <c r="G3" s="359"/>
      <c r="H3" s="359"/>
      <c r="I3" s="359"/>
      <c r="J3" s="359"/>
      <c r="K3" s="359"/>
      <c r="L3" s="359"/>
      <c r="M3" s="359"/>
      <c r="N3" s="359"/>
      <c r="O3" s="359"/>
      <c r="P3" s="359"/>
      <c r="Q3" s="359"/>
      <c r="R3" s="359"/>
      <c r="S3" s="359"/>
      <c r="T3" s="359"/>
      <c r="U3" s="359"/>
      <c r="V3" s="359"/>
      <c r="W3" s="359"/>
      <c r="X3" s="359"/>
      <c r="Y3" s="359"/>
      <c r="Z3" s="359"/>
    </row>
    <row r="4" spans="1:26" ht="13.5" customHeight="1">
      <c r="A4" s="418"/>
      <c r="B4" s="418"/>
      <c r="C4" s="418"/>
      <c r="D4" s="419"/>
      <c r="E4" s="418"/>
      <c r="F4" s="420" t="s">
        <v>415</v>
      </c>
      <c r="G4" s="359"/>
      <c r="H4" s="359"/>
      <c r="I4" s="359"/>
      <c r="J4" s="359"/>
      <c r="K4" s="359"/>
      <c r="L4" s="359"/>
      <c r="M4" s="359"/>
      <c r="N4" s="359"/>
      <c r="O4" s="359"/>
      <c r="P4" s="359"/>
      <c r="Q4" s="359"/>
      <c r="R4" s="359"/>
      <c r="S4" s="359"/>
      <c r="T4" s="359"/>
      <c r="U4" s="359"/>
      <c r="V4" s="359"/>
      <c r="W4" s="359"/>
      <c r="X4" s="359"/>
      <c r="Y4" s="359"/>
      <c r="Z4" s="359"/>
    </row>
    <row r="5" spans="1:26" ht="38.25" customHeight="1">
      <c r="A5" s="361" t="s">
        <v>5</v>
      </c>
      <c r="B5" s="362" t="s">
        <v>468</v>
      </c>
      <c r="C5" s="362" t="s">
        <v>7</v>
      </c>
      <c r="D5" s="362" t="s">
        <v>469</v>
      </c>
      <c r="E5" s="362" t="s">
        <v>470</v>
      </c>
      <c r="F5" s="364" t="s">
        <v>13</v>
      </c>
      <c r="G5" s="359"/>
      <c r="H5" s="359"/>
      <c r="I5" s="359"/>
      <c r="J5" s="359"/>
      <c r="K5" s="359"/>
      <c r="L5" s="359"/>
      <c r="M5" s="359"/>
      <c r="N5" s="359"/>
      <c r="O5" s="359"/>
      <c r="P5" s="359"/>
      <c r="Q5" s="359"/>
      <c r="R5" s="359"/>
      <c r="S5" s="359"/>
      <c r="T5" s="359"/>
      <c r="U5" s="359"/>
      <c r="V5" s="359"/>
      <c r="W5" s="359"/>
      <c r="X5" s="359"/>
      <c r="Y5" s="359"/>
      <c r="Z5" s="359"/>
    </row>
    <row r="6" spans="1:26" ht="21.75" customHeight="1">
      <c r="A6" s="336">
        <v>1</v>
      </c>
      <c r="B6" s="215" t="s">
        <v>471</v>
      </c>
      <c r="C6" s="366"/>
      <c r="D6" s="366"/>
      <c r="E6" s="366"/>
      <c r="F6" s="368"/>
      <c r="G6" s="380"/>
      <c r="H6" s="380"/>
      <c r="I6" s="380"/>
      <c r="J6" s="380"/>
      <c r="K6" s="380"/>
      <c r="L6" s="380"/>
      <c r="M6" s="380"/>
      <c r="N6" s="380"/>
      <c r="O6" s="380"/>
      <c r="P6" s="380"/>
      <c r="Q6" s="380"/>
      <c r="R6" s="380"/>
      <c r="S6" s="380"/>
      <c r="T6" s="380"/>
      <c r="U6" s="380"/>
      <c r="V6" s="380"/>
      <c r="W6" s="380"/>
      <c r="X6" s="380"/>
      <c r="Y6" s="380"/>
      <c r="Z6" s="380"/>
    </row>
    <row r="7" spans="1:26" ht="21.75" customHeight="1">
      <c r="A7" s="218">
        <v>2</v>
      </c>
      <c r="B7" s="219" t="s">
        <v>472</v>
      </c>
      <c r="C7" s="371"/>
      <c r="D7" s="371"/>
      <c r="E7" s="371"/>
      <c r="F7" s="373"/>
      <c r="G7" s="380"/>
      <c r="H7" s="380"/>
      <c r="I7" s="380"/>
      <c r="J7" s="380"/>
      <c r="K7" s="380"/>
      <c r="L7" s="380"/>
      <c r="M7" s="380"/>
      <c r="N7" s="380"/>
      <c r="O7" s="380"/>
      <c r="P7" s="380"/>
      <c r="Q7" s="380"/>
      <c r="R7" s="380"/>
      <c r="S7" s="380"/>
      <c r="T7" s="380"/>
      <c r="U7" s="380"/>
      <c r="V7" s="380"/>
      <c r="W7" s="380"/>
      <c r="X7" s="380"/>
      <c r="Y7" s="380"/>
      <c r="Z7" s="380"/>
    </row>
    <row r="8" spans="1:26" ht="35.25" customHeight="1">
      <c r="A8" s="218">
        <v>3</v>
      </c>
      <c r="B8" s="221" t="s">
        <v>473</v>
      </c>
      <c r="C8" s="377"/>
      <c r="D8" s="378"/>
      <c r="E8" s="371">
        <f>SUM(E9+E10)</f>
        <v>24800</v>
      </c>
      <c r="F8" s="421" t="s">
        <v>474</v>
      </c>
      <c r="G8" s="380"/>
      <c r="H8" s="380"/>
      <c r="I8" s="380"/>
      <c r="J8" s="380"/>
      <c r="K8" s="380"/>
      <c r="L8" s="380"/>
      <c r="M8" s="380"/>
      <c r="N8" s="380"/>
      <c r="O8" s="380"/>
      <c r="P8" s="380"/>
      <c r="Q8" s="380"/>
      <c r="R8" s="380"/>
      <c r="S8" s="380"/>
      <c r="T8" s="380"/>
      <c r="U8" s="380"/>
      <c r="V8" s="380"/>
      <c r="W8" s="380"/>
      <c r="X8" s="380"/>
      <c r="Y8" s="380"/>
      <c r="Z8" s="380"/>
    </row>
    <row r="9" spans="1:26" ht="39.75" customHeight="1">
      <c r="A9" s="224"/>
      <c r="B9" s="225" t="s">
        <v>475</v>
      </c>
      <c r="C9" s="228" t="s">
        <v>476</v>
      </c>
      <c r="D9" s="228">
        <v>200</v>
      </c>
      <c r="E9" s="228">
        <f>52*200</f>
        <v>10400</v>
      </c>
      <c r="F9" s="422"/>
      <c r="G9" s="359"/>
      <c r="H9" s="359"/>
      <c r="I9" s="359"/>
      <c r="J9" s="359"/>
      <c r="K9" s="359"/>
      <c r="L9" s="359"/>
      <c r="M9" s="359"/>
      <c r="N9" s="359"/>
      <c r="O9" s="359"/>
      <c r="P9" s="359"/>
      <c r="Q9" s="359"/>
      <c r="R9" s="359"/>
      <c r="S9" s="359"/>
      <c r="T9" s="359"/>
      <c r="U9" s="359"/>
      <c r="V9" s="359"/>
      <c r="W9" s="359"/>
      <c r="X9" s="359"/>
      <c r="Y9" s="359"/>
      <c r="Z9" s="359"/>
    </row>
    <row r="10" spans="1:26" ht="39.75" customHeight="1">
      <c r="A10" s="224"/>
      <c r="B10" s="225" t="s">
        <v>477</v>
      </c>
      <c r="C10" s="228" t="s">
        <v>476</v>
      </c>
      <c r="D10" s="223">
        <v>300</v>
      </c>
      <c r="E10" s="228">
        <f>48*300</f>
        <v>14400</v>
      </c>
      <c r="F10" s="422"/>
      <c r="G10" s="359"/>
      <c r="H10" s="359"/>
      <c r="I10" s="359"/>
      <c r="J10" s="359"/>
      <c r="K10" s="359"/>
      <c r="L10" s="359"/>
      <c r="M10" s="359"/>
      <c r="N10" s="359"/>
      <c r="O10" s="359"/>
      <c r="P10" s="359"/>
      <c r="Q10" s="359"/>
      <c r="R10" s="359"/>
      <c r="S10" s="359"/>
      <c r="T10" s="359"/>
      <c r="U10" s="359"/>
      <c r="V10" s="359"/>
      <c r="W10" s="359"/>
      <c r="X10" s="359"/>
      <c r="Y10" s="359"/>
      <c r="Z10" s="359"/>
    </row>
    <row r="11" spans="1:26" ht="72.75" customHeight="1">
      <c r="A11" s="218">
        <v>4</v>
      </c>
      <c r="B11" s="219" t="s">
        <v>478</v>
      </c>
      <c r="C11" s="377"/>
      <c r="D11" s="378"/>
      <c r="E11" s="371">
        <f>SUM(E12:E20)</f>
        <v>71500</v>
      </c>
      <c r="F11" s="422" t="s">
        <v>479</v>
      </c>
      <c r="G11" s="380"/>
      <c r="H11" s="380"/>
      <c r="I11" s="380"/>
      <c r="J11" s="380"/>
      <c r="K11" s="380"/>
      <c r="L11" s="380"/>
      <c r="M11" s="380"/>
      <c r="N11" s="380"/>
      <c r="O11" s="380"/>
      <c r="P11" s="380"/>
      <c r="Q11" s="380"/>
      <c r="R11" s="380"/>
      <c r="S11" s="380"/>
      <c r="T11" s="380"/>
      <c r="U11" s="380"/>
      <c r="V11" s="380"/>
      <c r="W11" s="380"/>
      <c r="X11" s="380"/>
      <c r="Y11" s="380"/>
      <c r="Z11" s="380"/>
    </row>
    <row r="12" spans="1:26" ht="21.75" customHeight="1">
      <c r="A12" s="224"/>
      <c r="B12" s="222" t="s">
        <v>480</v>
      </c>
      <c r="C12" s="242" t="s">
        <v>481</v>
      </c>
      <c r="D12" s="223">
        <v>3500</v>
      </c>
      <c r="E12" s="228">
        <f t="shared" ref="E12:E18" si="0">D12*F12</f>
        <v>35000</v>
      </c>
      <c r="F12" s="423">
        <v>10</v>
      </c>
      <c r="G12" s="380"/>
      <c r="H12" s="380"/>
      <c r="I12" s="380"/>
      <c r="J12" s="380"/>
      <c r="K12" s="380"/>
      <c r="L12" s="380"/>
      <c r="M12" s="380"/>
      <c r="N12" s="380"/>
      <c r="O12" s="380"/>
      <c r="P12" s="380"/>
      <c r="Q12" s="380"/>
      <c r="R12" s="380"/>
      <c r="S12" s="380"/>
      <c r="T12" s="380"/>
      <c r="U12" s="380"/>
      <c r="V12" s="380"/>
      <c r="W12" s="380"/>
      <c r="X12" s="380"/>
      <c r="Y12" s="380"/>
      <c r="Z12" s="380"/>
    </row>
    <row r="13" spans="1:26" ht="21.75" customHeight="1">
      <c r="A13" s="224"/>
      <c r="B13" s="222" t="s">
        <v>482</v>
      </c>
      <c r="C13" s="242" t="s">
        <v>481</v>
      </c>
      <c r="D13" s="223">
        <v>220</v>
      </c>
      <c r="E13" s="228">
        <f t="shared" si="0"/>
        <v>4400</v>
      </c>
      <c r="F13" s="423">
        <v>20</v>
      </c>
      <c r="G13" s="380"/>
      <c r="H13" s="380"/>
      <c r="I13" s="380"/>
      <c r="J13" s="380"/>
      <c r="K13" s="380"/>
      <c r="L13" s="380"/>
      <c r="M13" s="380"/>
      <c r="N13" s="380"/>
      <c r="O13" s="380"/>
      <c r="P13" s="380"/>
      <c r="Q13" s="380"/>
      <c r="R13" s="380"/>
      <c r="S13" s="380"/>
      <c r="T13" s="380"/>
      <c r="U13" s="380"/>
      <c r="V13" s="380"/>
      <c r="W13" s="380"/>
      <c r="X13" s="380"/>
      <c r="Y13" s="380"/>
      <c r="Z13" s="380"/>
    </row>
    <row r="14" spans="1:26" ht="21.75" customHeight="1">
      <c r="A14" s="224"/>
      <c r="B14" s="222" t="s">
        <v>483</v>
      </c>
      <c r="C14" s="242" t="s">
        <v>481</v>
      </c>
      <c r="D14" s="223">
        <v>200</v>
      </c>
      <c r="E14" s="228">
        <f t="shared" si="0"/>
        <v>800</v>
      </c>
      <c r="F14" s="423">
        <v>4</v>
      </c>
      <c r="G14" s="380"/>
      <c r="H14" s="380"/>
      <c r="I14" s="380"/>
      <c r="J14" s="380"/>
      <c r="K14" s="380"/>
      <c r="L14" s="380"/>
      <c r="M14" s="380"/>
      <c r="N14" s="380"/>
      <c r="O14" s="380"/>
      <c r="P14" s="380"/>
      <c r="Q14" s="380"/>
      <c r="R14" s="380"/>
      <c r="S14" s="380"/>
      <c r="T14" s="380"/>
      <c r="U14" s="380"/>
      <c r="V14" s="380"/>
      <c r="W14" s="380"/>
      <c r="X14" s="380"/>
      <c r="Y14" s="380"/>
      <c r="Z14" s="380"/>
    </row>
    <row r="15" spans="1:26" ht="21.75" customHeight="1">
      <c r="A15" s="224"/>
      <c r="B15" s="222" t="s">
        <v>484</v>
      </c>
      <c r="C15" s="242" t="s">
        <v>481</v>
      </c>
      <c r="D15" s="223">
        <v>350</v>
      </c>
      <c r="E15" s="228">
        <f t="shared" si="0"/>
        <v>7000</v>
      </c>
      <c r="F15" s="423">
        <v>20</v>
      </c>
      <c r="G15" s="380"/>
      <c r="H15" s="380"/>
      <c r="I15" s="380"/>
      <c r="J15" s="380"/>
      <c r="K15" s="380"/>
      <c r="L15" s="380"/>
      <c r="M15" s="380"/>
      <c r="N15" s="380"/>
      <c r="O15" s="380"/>
      <c r="P15" s="380"/>
      <c r="Q15" s="380"/>
      <c r="R15" s="380"/>
      <c r="S15" s="380"/>
      <c r="T15" s="380"/>
      <c r="U15" s="380"/>
      <c r="V15" s="380"/>
      <c r="W15" s="380"/>
      <c r="X15" s="380"/>
      <c r="Y15" s="380"/>
      <c r="Z15" s="380"/>
    </row>
    <row r="16" spans="1:26" ht="21.75" customHeight="1">
      <c r="A16" s="224"/>
      <c r="B16" s="222" t="s">
        <v>485</v>
      </c>
      <c r="C16" s="242" t="s">
        <v>481</v>
      </c>
      <c r="D16" s="223">
        <v>1500</v>
      </c>
      <c r="E16" s="228">
        <f t="shared" si="0"/>
        <v>7500</v>
      </c>
      <c r="F16" s="423">
        <v>5</v>
      </c>
      <c r="G16" s="380"/>
      <c r="H16" s="380"/>
      <c r="I16" s="380"/>
      <c r="J16" s="380"/>
      <c r="K16" s="380"/>
      <c r="L16" s="380"/>
      <c r="M16" s="380"/>
      <c r="N16" s="380"/>
      <c r="O16" s="380"/>
      <c r="P16" s="380"/>
      <c r="Q16" s="380"/>
      <c r="R16" s="380"/>
      <c r="S16" s="380"/>
      <c r="T16" s="380"/>
      <c r="U16" s="380"/>
      <c r="V16" s="380"/>
      <c r="W16" s="380"/>
      <c r="X16" s="380"/>
      <c r="Y16" s="380"/>
      <c r="Z16" s="380"/>
    </row>
    <row r="17" spans="1:26" ht="21.75" customHeight="1">
      <c r="A17" s="224"/>
      <c r="B17" s="222" t="s">
        <v>486</v>
      </c>
      <c r="C17" s="242" t="s">
        <v>481</v>
      </c>
      <c r="D17" s="223">
        <v>1200</v>
      </c>
      <c r="E17" s="228">
        <f t="shared" si="0"/>
        <v>7200</v>
      </c>
      <c r="F17" s="423">
        <v>6</v>
      </c>
      <c r="G17" s="380"/>
      <c r="H17" s="380"/>
      <c r="I17" s="380"/>
      <c r="J17" s="380"/>
      <c r="K17" s="380"/>
      <c r="L17" s="380"/>
      <c r="M17" s="380"/>
      <c r="N17" s="380"/>
      <c r="O17" s="380"/>
      <c r="P17" s="380"/>
      <c r="Q17" s="380"/>
      <c r="R17" s="380"/>
      <c r="S17" s="380"/>
      <c r="T17" s="380"/>
      <c r="U17" s="380"/>
      <c r="V17" s="380"/>
      <c r="W17" s="380"/>
      <c r="X17" s="380"/>
      <c r="Y17" s="380"/>
      <c r="Z17" s="380"/>
    </row>
    <row r="18" spans="1:26" ht="21.75" customHeight="1">
      <c r="A18" s="224"/>
      <c r="B18" s="222" t="s">
        <v>487</v>
      </c>
      <c r="C18" s="242" t="s">
        <v>481</v>
      </c>
      <c r="D18" s="223">
        <v>1200</v>
      </c>
      <c r="E18" s="228">
        <f t="shared" si="0"/>
        <v>6000</v>
      </c>
      <c r="F18" s="423">
        <v>5</v>
      </c>
      <c r="G18" s="380"/>
      <c r="H18" s="380"/>
      <c r="I18" s="380"/>
      <c r="J18" s="380"/>
      <c r="K18" s="380"/>
      <c r="L18" s="380"/>
      <c r="M18" s="380"/>
      <c r="N18" s="380"/>
      <c r="O18" s="380"/>
      <c r="P18" s="380"/>
      <c r="Q18" s="380"/>
      <c r="R18" s="380"/>
      <c r="S18" s="380"/>
      <c r="T18" s="380"/>
      <c r="U18" s="380"/>
      <c r="V18" s="380"/>
      <c r="W18" s="380"/>
      <c r="X18" s="380"/>
      <c r="Y18" s="380"/>
      <c r="Z18" s="380"/>
    </row>
    <row r="19" spans="1:26" ht="21.75" customHeight="1">
      <c r="A19" s="218">
        <v>5</v>
      </c>
      <c r="B19" s="219" t="s">
        <v>488</v>
      </c>
      <c r="C19" s="377"/>
      <c r="D19" s="378"/>
      <c r="E19" s="371"/>
      <c r="F19" s="424"/>
      <c r="G19" s="425"/>
      <c r="H19" s="425"/>
      <c r="I19" s="425"/>
      <c r="J19" s="425"/>
      <c r="K19" s="425"/>
      <c r="L19" s="425"/>
      <c r="M19" s="425"/>
      <c r="N19" s="425"/>
      <c r="O19" s="425"/>
      <c r="P19" s="425"/>
      <c r="Q19" s="425"/>
      <c r="R19" s="425"/>
      <c r="S19" s="425"/>
      <c r="T19" s="425"/>
      <c r="U19" s="425"/>
      <c r="V19" s="425"/>
      <c r="W19" s="425"/>
      <c r="X19" s="425"/>
      <c r="Y19" s="425"/>
      <c r="Z19" s="425"/>
    </row>
    <row r="20" spans="1:26" ht="30" customHeight="1">
      <c r="A20" s="394"/>
      <c r="B20" s="403" t="s">
        <v>489</v>
      </c>
      <c r="C20" s="403" t="s">
        <v>481</v>
      </c>
      <c r="D20" s="399">
        <v>300</v>
      </c>
      <c r="E20" s="228">
        <f>D20*F20</f>
        <v>3600</v>
      </c>
      <c r="F20" s="426">
        <v>12</v>
      </c>
      <c r="G20" s="380"/>
      <c r="H20" s="380"/>
      <c r="I20" s="380"/>
      <c r="J20" s="380"/>
      <c r="K20" s="380"/>
      <c r="L20" s="380"/>
      <c r="M20" s="380"/>
      <c r="N20" s="380"/>
      <c r="O20" s="380"/>
      <c r="P20" s="380"/>
      <c r="Q20" s="380"/>
      <c r="R20" s="380"/>
      <c r="S20" s="380"/>
      <c r="T20" s="380"/>
      <c r="U20" s="380"/>
      <c r="V20" s="380"/>
      <c r="W20" s="380"/>
      <c r="X20" s="380"/>
      <c r="Y20" s="380"/>
      <c r="Z20" s="380"/>
    </row>
    <row r="21" spans="1:26" ht="18" customHeight="1">
      <c r="A21" s="680" t="s">
        <v>460</v>
      </c>
      <c r="B21" s="742"/>
      <c r="C21" s="427"/>
      <c r="D21" s="356"/>
      <c r="E21" s="428">
        <f>E11+E8+E7+E6</f>
        <v>96300</v>
      </c>
      <c r="F21" s="429"/>
      <c r="G21" s="380"/>
      <c r="H21" s="380"/>
      <c r="I21" s="380"/>
      <c r="J21" s="380"/>
      <c r="K21" s="380"/>
      <c r="L21" s="380"/>
      <c r="M21" s="380"/>
      <c r="N21" s="380"/>
      <c r="O21" s="380"/>
      <c r="P21" s="380"/>
      <c r="Q21" s="380"/>
      <c r="R21" s="380"/>
      <c r="S21" s="380"/>
      <c r="T21" s="380"/>
      <c r="U21" s="380"/>
      <c r="V21" s="380"/>
      <c r="W21" s="380"/>
      <c r="X21" s="380"/>
      <c r="Y21" s="380"/>
      <c r="Z21" s="380"/>
    </row>
    <row r="22" spans="1:26" ht="13.5" customHeight="1">
      <c r="A22" s="278"/>
      <c r="B22" s="187"/>
      <c r="C22" s="187"/>
      <c r="D22" s="186"/>
      <c r="E22" s="187"/>
      <c r="F22" s="328"/>
      <c r="G22" s="359"/>
      <c r="H22" s="359"/>
      <c r="I22" s="359"/>
      <c r="J22" s="359"/>
      <c r="K22" s="359"/>
      <c r="L22" s="359"/>
      <c r="M22" s="359"/>
      <c r="N22" s="359"/>
      <c r="O22" s="359"/>
      <c r="P22" s="359"/>
      <c r="Q22" s="359"/>
      <c r="R22" s="359"/>
      <c r="S22" s="359"/>
      <c r="T22" s="359"/>
      <c r="U22" s="359"/>
      <c r="V22" s="359"/>
      <c r="W22" s="359"/>
      <c r="X22" s="359"/>
      <c r="Y22" s="359"/>
      <c r="Z22" s="359"/>
    </row>
    <row r="23" spans="1:26" ht="12.75" customHeight="1">
      <c r="A23" s="359"/>
      <c r="B23" s="359"/>
      <c r="C23" s="681" t="s">
        <v>316</v>
      </c>
      <c r="D23" s="681"/>
      <c r="E23" s="681"/>
      <c r="F23" s="681"/>
      <c r="H23" s="359"/>
      <c r="I23" s="359"/>
      <c r="J23" s="359"/>
      <c r="K23" s="359"/>
      <c r="L23" s="359"/>
      <c r="M23" s="359"/>
      <c r="N23" s="359"/>
      <c r="O23" s="359"/>
      <c r="P23" s="359"/>
      <c r="Q23" s="359"/>
      <c r="R23" s="359"/>
      <c r="S23" s="359"/>
      <c r="T23" s="359"/>
      <c r="U23" s="359"/>
      <c r="V23" s="359"/>
      <c r="W23" s="359"/>
      <c r="X23" s="359"/>
      <c r="Y23" s="359"/>
      <c r="Z23" s="359"/>
    </row>
    <row r="24" spans="1:26" ht="15" customHeight="1">
      <c r="A24" s="631"/>
      <c r="B24" s="740"/>
      <c r="C24" s="633" t="s">
        <v>78</v>
      </c>
      <c r="D24" s="633"/>
      <c r="E24" s="633"/>
      <c r="F24" s="633"/>
      <c r="G24" s="359"/>
      <c r="H24" s="359"/>
      <c r="I24" s="359"/>
      <c r="J24" s="359"/>
      <c r="K24" s="359"/>
      <c r="L24" s="359"/>
      <c r="M24" s="359"/>
      <c r="N24" s="359"/>
      <c r="O24" s="359"/>
      <c r="P24" s="359"/>
      <c r="Q24" s="359"/>
      <c r="R24" s="359"/>
      <c r="S24" s="359"/>
      <c r="T24" s="359"/>
      <c r="U24" s="359"/>
      <c r="V24" s="359"/>
      <c r="W24" s="359"/>
      <c r="X24" s="359"/>
      <c r="Y24" s="359"/>
      <c r="Z24" s="359"/>
    </row>
    <row r="25" spans="1:26" ht="70.5" customHeight="1">
      <c r="A25" s="387"/>
      <c r="B25" s="387"/>
      <c r="C25" s="682" t="s">
        <v>79</v>
      </c>
      <c r="D25" s="682"/>
      <c r="E25" s="682"/>
      <c r="F25" s="682"/>
      <c r="G25" s="359"/>
      <c r="H25" s="359"/>
      <c r="I25" s="359"/>
      <c r="J25" s="359"/>
      <c r="K25" s="359"/>
      <c r="L25" s="359"/>
      <c r="M25" s="359"/>
      <c r="N25" s="359"/>
      <c r="O25" s="359"/>
      <c r="P25" s="359"/>
      <c r="Q25" s="359"/>
      <c r="R25" s="359"/>
      <c r="S25" s="359"/>
      <c r="T25" s="359"/>
      <c r="U25" s="359"/>
      <c r="V25" s="359"/>
      <c r="W25" s="359"/>
      <c r="X25" s="359"/>
      <c r="Y25" s="359"/>
      <c r="Z25" s="359"/>
    </row>
    <row r="26" spans="1:26" ht="87" customHeight="1">
      <c r="A26" s="677" t="s">
        <v>490</v>
      </c>
      <c r="B26" s="740"/>
      <c r="C26" s="740"/>
      <c r="D26" s="740"/>
      <c r="E26" s="740"/>
      <c r="F26" s="740"/>
      <c r="G26" s="359"/>
      <c r="H26" s="359"/>
      <c r="I26" s="359"/>
      <c r="J26" s="359"/>
      <c r="K26" s="359"/>
      <c r="L26" s="359"/>
      <c r="M26" s="359"/>
      <c r="N26" s="359"/>
      <c r="O26" s="359"/>
      <c r="P26" s="359"/>
      <c r="Q26" s="359"/>
      <c r="R26" s="359"/>
      <c r="S26" s="359"/>
      <c r="T26" s="359"/>
      <c r="U26" s="359"/>
      <c r="V26" s="359"/>
      <c r="W26" s="359"/>
      <c r="X26" s="359"/>
      <c r="Y26" s="359"/>
      <c r="Z26" s="359"/>
    </row>
    <row r="27" spans="1:26" ht="12.75" customHeight="1">
      <c r="A27" s="359"/>
      <c r="B27" s="359"/>
      <c r="C27" s="359"/>
      <c r="D27" s="186"/>
      <c r="E27" s="187"/>
      <c r="F27" s="278"/>
      <c r="G27" s="359"/>
      <c r="H27" s="359"/>
      <c r="I27" s="359"/>
      <c r="J27" s="359"/>
      <c r="K27" s="359"/>
      <c r="L27" s="359"/>
      <c r="M27" s="359"/>
      <c r="N27" s="359"/>
      <c r="O27" s="359"/>
      <c r="P27" s="359"/>
      <c r="Q27" s="359"/>
      <c r="R27" s="359"/>
      <c r="S27" s="359"/>
      <c r="T27" s="359"/>
      <c r="U27" s="359"/>
      <c r="V27" s="359"/>
      <c r="W27" s="359"/>
      <c r="X27" s="359"/>
      <c r="Y27" s="359"/>
      <c r="Z27" s="359"/>
    </row>
    <row r="28" spans="1:26" ht="12.75" customHeight="1">
      <c r="A28" s="278"/>
      <c r="B28" s="187"/>
      <c r="C28" s="187"/>
      <c r="D28" s="186"/>
      <c r="E28" s="187"/>
      <c r="F28" s="198"/>
      <c r="G28" s="359"/>
      <c r="H28" s="359"/>
      <c r="I28" s="359"/>
      <c r="J28" s="359"/>
      <c r="K28" s="359"/>
      <c r="L28" s="359"/>
      <c r="M28" s="359"/>
      <c r="N28" s="359"/>
      <c r="O28" s="359"/>
      <c r="P28" s="359"/>
      <c r="Q28" s="359"/>
      <c r="R28" s="359"/>
      <c r="S28" s="359"/>
      <c r="T28" s="359"/>
      <c r="U28" s="359"/>
      <c r="V28" s="359"/>
      <c r="W28" s="359"/>
      <c r="X28" s="359"/>
      <c r="Y28" s="359"/>
      <c r="Z28" s="359"/>
    </row>
    <row r="29" spans="1:26" ht="12.75" customHeight="1">
      <c r="A29" s="278"/>
      <c r="B29" s="187"/>
      <c r="C29" s="187"/>
      <c r="D29" s="186"/>
      <c r="E29" s="187"/>
      <c r="F29" s="198"/>
      <c r="G29" s="359"/>
      <c r="H29" s="359"/>
      <c r="I29" s="359"/>
      <c r="J29" s="359"/>
      <c r="K29" s="359"/>
      <c r="L29" s="359"/>
      <c r="M29" s="359"/>
      <c r="N29" s="359"/>
      <c r="O29" s="359"/>
      <c r="P29" s="359"/>
      <c r="Q29" s="359"/>
      <c r="R29" s="359"/>
      <c r="S29" s="359"/>
      <c r="T29" s="359"/>
      <c r="U29" s="359"/>
      <c r="V29" s="359"/>
      <c r="W29" s="359"/>
      <c r="X29" s="359"/>
      <c r="Y29" s="359"/>
      <c r="Z29" s="359"/>
    </row>
    <row r="30" spans="1:26" ht="12.75" customHeight="1">
      <c r="A30" s="278"/>
      <c r="B30" s="187"/>
      <c r="C30" s="187"/>
      <c r="D30" s="186"/>
      <c r="E30" s="187"/>
      <c r="F30" s="198"/>
      <c r="G30" s="359"/>
      <c r="H30" s="359"/>
      <c r="I30" s="359"/>
      <c r="J30" s="359"/>
      <c r="K30" s="359"/>
      <c r="L30" s="359"/>
      <c r="M30" s="359"/>
      <c r="N30" s="359"/>
      <c r="O30" s="359"/>
      <c r="P30" s="359"/>
      <c r="Q30" s="359"/>
      <c r="R30" s="359"/>
      <c r="S30" s="359"/>
      <c r="T30" s="359"/>
      <c r="U30" s="359"/>
      <c r="V30" s="359"/>
      <c r="W30" s="359"/>
      <c r="X30" s="359"/>
      <c r="Y30" s="359"/>
      <c r="Z30" s="359"/>
    </row>
    <row r="31" spans="1:26" ht="13.5" customHeight="1">
      <c r="A31" s="278"/>
      <c r="B31" s="187"/>
      <c r="C31" s="187"/>
      <c r="D31" s="186"/>
      <c r="E31" s="187"/>
      <c r="F31" s="198"/>
      <c r="G31" s="359"/>
      <c r="H31" s="359"/>
      <c r="I31" s="359"/>
      <c r="J31" s="359"/>
      <c r="K31" s="359"/>
      <c r="L31" s="359"/>
      <c r="M31" s="359"/>
      <c r="N31" s="359"/>
      <c r="O31" s="359"/>
      <c r="P31" s="359"/>
      <c r="Q31" s="359"/>
      <c r="R31" s="359"/>
      <c r="S31" s="359"/>
      <c r="T31" s="359"/>
      <c r="U31" s="359"/>
      <c r="V31" s="359"/>
      <c r="W31" s="359"/>
      <c r="X31" s="359"/>
      <c r="Y31" s="359"/>
      <c r="Z31" s="359"/>
    </row>
    <row r="32" spans="1:26" ht="12.75" customHeight="1">
      <c r="A32" s="278"/>
      <c r="B32" s="187"/>
      <c r="C32" s="187"/>
      <c r="D32" s="186"/>
      <c r="E32" s="187"/>
      <c r="F32" s="198"/>
      <c r="G32" s="359"/>
      <c r="H32" s="359"/>
      <c r="I32" s="359"/>
      <c r="J32" s="359"/>
      <c r="K32" s="359"/>
      <c r="L32" s="359"/>
      <c r="M32" s="359"/>
      <c r="N32" s="359"/>
      <c r="O32" s="359"/>
      <c r="P32" s="359"/>
      <c r="Q32" s="359"/>
      <c r="R32" s="359"/>
      <c r="S32" s="359"/>
      <c r="T32" s="359"/>
      <c r="U32" s="359"/>
      <c r="V32" s="359"/>
      <c r="W32" s="359"/>
      <c r="X32" s="359"/>
      <c r="Y32" s="359"/>
      <c r="Z32" s="359"/>
    </row>
    <row r="33" spans="1:26" ht="12.75" customHeight="1">
      <c r="A33" s="278"/>
      <c r="B33" s="187"/>
      <c r="C33" s="187"/>
      <c r="D33" s="186"/>
      <c r="E33" s="187"/>
      <c r="F33" s="198"/>
      <c r="G33" s="359"/>
      <c r="H33" s="359"/>
      <c r="I33" s="359"/>
      <c r="J33" s="359"/>
      <c r="K33" s="359"/>
      <c r="L33" s="359"/>
      <c r="M33" s="359"/>
      <c r="N33" s="359"/>
      <c r="O33" s="359"/>
      <c r="P33" s="359"/>
      <c r="Q33" s="359"/>
      <c r="R33" s="359"/>
      <c r="S33" s="359"/>
      <c r="T33" s="359"/>
      <c r="U33" s="359"/>
      <c r="V33" s="359"/>
      <c r="W33" s="359"/>
      <c r="X33" s="359"/>
      <c r="Y33" s="359"/>
      <c r="Z33" s="359"/>
    </row>
    <row r="34" spans="1:26" ht="12.75" customHeight="1">
      <c r="A34" s="278"/>
      <c r="B34" s="187"/>
      <c r="C34" s="187"/>
      <c r="D34" s="186"/>
      <c r="E34" s="187"/>
      <c r="F34" s="198"/>
      <c r="G34" s="359"/>
      <c r="H34" s="359"/>
      <c r="I34" s="359"/>
      <c r="J34" s="359"/>
      <c r="K34" s="359"/>
      <c r="L34" s="359"/>
      <c r="M34" s="359"/>
      <c r="N34" s="359"/>
      <c r="O34" s="359"/>
      <c r="P34" s="359"/>
      <c r="Q34" s="359"/>
      <c r="R34" s="359"/>
      <c r="S34" s="359"/>
      <c r="T34" s="359"/>
      <c r="U34" s="359"/>
      <c r="V34" s="359"/>
      <c r="W34" s="359"/>
      <c r="X34" s="359"/>
      <c r="Y34" s="359"/>
      <c r="Z34" s="359"/>
    </row>
    <row r="35" spans="1:26" ht="12.75" customHeight="1">
      <c r="A35" s="278"/>
      <c r="B35" s="187"/>
      <c r="C35" s="187"/>
      <c r="D35" s="186"/>
      <c r="E35" s="187"/>
      <c r="F35" s="198"/>
      <c r="G35" s="359"/>
      <c r="H35" s="359"/>
      <c r="I35" s="359"/>
      <c r="J35" s="359"/>
      <c r="K35" s="359"/>
      <c r="L35" s="359"/>
      <c r="M35" s="359"/>
      <c r="N35" s="359"/>
      <c r="O35" s="359"/>
      <c r="P35" s="359"/>
      <c r="Q35" s="359"/>
      <c r="R35" s="359"/>
      <c r="S35" s="359"/>
      <c r="T35" s="359"/>
      <c r="U35" s="359"/>
      <c r="V35" s="359"/>
      <c r="W35" s="359"/>
      <c r="X35" s="359"/>
      <c r="Y35" s="359"/>
      <c r="Z35" s="359"/>
    </row>
    <row r="36" spans="1:26" ht="12.75" customHeight="1">
      <c r="A36" s="278"/>
      <c r="B36" s="187"/>
      <c r="C36" s="187"/>
      <c r="D36" s="186"/>
      <c r="E36" s="187"/>
      <c r="F36" s="198"/>
      <c r="G36" s="359"/>
      <c r="H36" s="359"/>
      <c r="I36" s="359"/>
      <c r="J36" s="359"/>
      <c r="K36" s="359"/>
      <c r="L36" s="359"/>
      <c r="M36" s="359"/>
      <c r="N36" s="359"/>
      <c r="O36" s="359"/>
      <c r="P36" s="359"/>
      <c r="Q36" s="359"/>
      <c r="R36" s="359"/>
      <c r="S36" s="359"/>
      <c r="T36" s="359"/>
      <c r="U36" s="359"/>
      <c r="V36" s="359"/>
      <c r="W36" s="359"/>
      <c r="X36" s="359"/>
      <c r="Y36" s="359"/>
      <c r="Z36" s="359"/>
    </row>
    <row r="37" spans="1:26" ht="12.75" customHeight="1">
      <c r="A37" s="278"/>
      <c r="B37" s="187"/>
      <c r="C37" s="187"/>
      <c r="D37" s="186"/>
      <c r="E37" s="187"/>
      <c r="F37" s="198"/>
      <c r="G37" s="359"/>
      <c r="H37" s="359"/>
      <c r="I37" s="359"/>
      <c r="J37" s="359"/>
      <c r="K37" s="359"/>
      <c r="L37" s="359"/>
      <c r="M37" s="359"/>
      <c r="N37" s="359"/>
      <c r="O37" s="359"/>
      <c r="P37" s="359"/>
      <c r="Q37" s="359"/>
      <c r="R37" s="359"/>
      <c r="S37" s="359"/>
      <c r="T37" s="359"/>
      <c r="U37" s="359"/>
      <c r="V37" s="359"/>
      <c r="W37" s="359"/>
      <c r="X37" s="359"/>
      <c r="Y37" s="359"/>
      <c r="Z37" s="359"/>
    </row>
    <row r="38" spans="1:26" ht="12.75" customHeight="1">
      <c r="A38" s="278"/>
      <c r="B38" s="187"/>
      <c r="C38" s="187"/>
      <c r="D38" s="186"/>
      <c r="E38" s="187"/>
      <c r="F38" s="198"/>
      <c r="G38" s="359"/>
      <c r="H38" s="359"/>
      <c r="I38" s="359"/>
      <c r="J38" s="359"/>
      <c r="K38" s="359"/>
      <c r="L38" s="359"/>
      <c r="M38" s="359"/>
      <c r="N38" s="359"/>
      <c r="O38" s="359"/>
      <c r="P38" s="359"/>
      <c r="Q38" s="359"/>
      <c r="R38" s="359"/>
      <c r="S38" s="359"/>
      <c r="T38" s="359"/>
      <c r="U38" s="359"/>
      <c r="V38" s="359"/>
      <c r="W38" s="359"/>
      <c r="X38" s="359"/>
      <c r="Y38" s="359"/>
      <c r="Z38" s="359"/>
    </row>
    <row r="39" spans="1:26" ht="12.75" customHeight="1">
      <c r="A39" s="278"/>
      <c r="B39" s="187"/>
      <c r="C39" s="187"/>
      <c r="D39" s="186"/>
      <c r="E39" s="187"/>
      <c r="F39" s="198"/>
      <c r="G39" s="359"/>
      <c r="H39" s="359"/>
      <c r="I39" s="359"/>
      <c r="J39" s="359"/>
      <c r="K39" s="359"/>
      <c r="L39" s="359"/>
      <c r="M39" s="359"/>
      <c r="N39" s="359"/>
      <c r="O39" s="359"/>
      <c r="P39" s="359"/>
      <c r="Q39" s="359"/>
      <c r="R39" s="359"/>
      <c r="S39" s="359"/>
      <c r="T39" s="359"/>
      <c r="U39" s="359"/>
      <c r="V39" s="359"/>
      <c r="W39" s="359"/>
      <c r="X39" s="359"/>
      <c r="Y39" s="359"/>
      <c r="Z39" s="359"/>
    </row>
    <row r="40" spans="1:26" ht="12.75" customHeight="1">
      <c r="A40" s="278"/>
      <c r="B40" s="187"/>
      <c r="C40" s="187"/>
      <c r="D40" s="186"/>
      <c r="E40" s="187"/>
      <c r="F40" s="198"/>
      <c r="G40" s="359"/>
      <c r="H40" s="359"/>
      <c r="I40" s="359"/>
      <c r="J40" s="359"/>
      <c r="K40" s="359"/>
      <c r="L40" s="359"/>
      <c r="M40" s="359"/>
      <c r="N40" s="359"/>
      <c r="O40" s="359"/>
      <c r="P40" s="359"/>
      <c r="Q40" s="359"/>
      <c r="R40" s="359"/>
      <c r="S40" s="359"/>
      <c r="T40" s="359"/>
      <c r="U40" s="359"/>
      <c r="V40" s="359"/>
      <c r="W40" s="359"/>
      <c r="X40" s="359"/>
      <c r="Y40" s="359"/>
      <c r="Z40" s="359"/>
    </row>
    <row r="41" spans="1:26" ht="12.75" customHeight="1">
      <c r="A41" s="278"/>
      <c r="B41" s="187"/>
      <c r="C41" s="187"/>
      <c r="D41" s="186"/>
      <c r="E41" s="187"/>
      <c r="F41" s="198"/>
      <c r="G41" s="359"/>
      <c r="H41" s="359"/>
      <c r="I41" s="359"/>
      <c r="J41" s="359"/>
      <c r="K41" s="359"/>
      <c r="L41" s="359"/>
      <c r="M41" s="359"/>
      <c r="N41" s="359"/>
      <c r="O41" s="359"/>
      <c r="P41" s="359"/>
      <c r="Q41" s="359"/>
      <c r="R41" s="359"/>
      <c r="S41" s="359"/>
      <c r="T41" s="359"/>
      <c r="U41" s="359"/>
      <c r="V41" s="359"/>
      <c r="W41" s="359"/>
      <c r="X41" s="359"/>
      <c r="Y41" s="359"/>
      <c r="Z41" s="359"/>
    </row>
    <row r="42" spans="1:26" ht="12.75" customHeight="1">
      <c r="A42" s="278"/>
      <c r="B42" s="187"/>
      <c r="C42" s="187"/>
      <c r="D42" s="186"/>
      <c r="E42" s="187"/>
      <c r="F42" s="198"/>
      <c r="G42" s="359"/>
      <c r="H42" s="359"/>
      <c r="I42" s="359"/>
      <c r="J42" s="359"/>
      <c r="K42" s="359"/>
      <c r="L42" s="359"/>
      <c r="M42" s="359"/>
      <c r="N42" s="359"/>
      <c r="O42" s="359"/>
      <c r="P42" s="359"/>
      <c r="Q42" s="359"/>
      <c r="R42" s="359"/>
      <c r="S42" s="359"/>
      <c r="T42" s="359"/>
      <c r="U42" s="359"/>
      <c r="V42" s="359"/>
      <c r="W42" s="359"/>
      <c r="X42" s="359"/>
      <c r="Y42" s="359"/>
      <c r="Z42" s="359"/>
    </row>
    <row r="43" spans="1:26" ht="12.75" customHeight="1">
      <c r="A43" s="278"/>
      <c r="B43" s="187"/>
      <c r="C43" s="187"/>
      <c r="D43" s="186"/>
      <c r="E43" s="187"/>
      <c r="F43" s="198"/>
      <c r="G43" s="359"/>
      <c r="H43" s="359"/>
      <c r="I43" s="359"/>
      <c r="J43" s="359"/>
      <c r="K43" s="359"/>
      <c r="L43" s="359"/>
      <c r="M43" s="359"/>
      <c r="N43" s="359"/>
      <c r="O43" s="359"/>
      <c r="P43" s="359"/>
      <c r="Q43" s="359"/>
      <c r="R43" s="359"/>
      <c r="S43" s="359"/>
      <c r="T43" s="359"/>
      <c r="U43" s="359"/>
      <c r="V43" s="359"/>
      <c r="W43" s="359"/>
      <c r="X43" s="359"/>
      <c r="Y43" s="359"/>
      <c r="Z43" s="359"/>
    </row>
    <row r="44" spans="1:26" ht="12.75" customHeight="1">
      <c r="A44" s="278"/>
      <c r="B44" s="187"/>
      <c r="C44" s="187"/>
      <c r="D44" s="186"/>
      <c r="E44" s="187"/>
      <c r="F44" s="198"/>
      <c r="G44" s="359"/>
      <c r="H44" s="359"/>
      <c r="I44" s="359"/>
      <c r="J44" s="359"/>
      <c r="K44" s="359"/>
      <c r="L44" s="359"/>
      <c r="M44" s="359"/>
      <c r="N44" s="359"/>
      <c r="O44" s="359"/>
      <c r="P44" s="359"/>
      <c r="Q44" s="359"/>
      <c r="R44" s="359"/>
      <c r="S44" s="359"/>
      <c r="T44" s="359"/>
      <c r="U44" s="359"/>
      <c r="V44" s="359"/>
      <c r="W44" s="359"/>
      <c r="X44" s="359"/>
      <c r="Y44" s="359"/>
      <c r="Z44" s="359"/>
    </row>
    <row r="45" spans="1:26" ht="12.75" customHeight="1">
      <c r="A45" s="278"/>
      <c r="B45" s="187"/>
      <c r="C45" s="187"/>
      <c r="D45" s="186"/>
      <c r="E45" s="187"/>
      <c r="F45" s="198"/>
      <c r="G45" s="359"/>
      <c r="H45" s="359"/>
      <c r="I45" s="359"/>
      <c r="J45" s="359"/>
      <c r="K45" s="359"/>
      <c r="L45" s="359"/>
      <c r="M45" s="359"/>
      <c r="N45" s="359"/>
      <c r="O45" s="359"/>
      <c r="P45" s="359"/>
      <c r="Q45" s="359"/>
      <c r="R45" s="359"/>
      <c r="S45" s="359"/>
      <c r="T45" s="359"/>
      <c r="U45" s="359"/>
      <c r="V45" s="359"/>
      <c r="W45" s="359"/>
      <c r="X45" s="359"/>
      <c r="Y45" s="359"/>
      <c r="Z45" s="359"/>
    </row>
    <row r="46" spans="1:26" ht="12.75" customHeight="1">
      <c r="A46" s="278"/>
      <c r="B46" s="187"/>
      <c r="C46" s="187"/>
      <c r="D46" s="186"/>
      <c r="E46" s="187"/>
      <c r="F46" s="198"/>
      <c r="G46" s="359"/>
      <c r="H46" s="359"/>
      <c r="I46" s="359"/>
      <c r="J46" s="359"/>
      <c r="K46" s="359"/>
      <c r="L46" s="359"/>
      <c r="M46" s="359"/>
      <c r="N46" s="359"/>
      <c r="O46" s="359"/>
      <c r="P46" s="359"/>
      <c r="Q46" s="359"/>
      <c r="R46" s="359"/>
      <c r="S46" s="359"/>
      <c r="T46" s="359"/>
      <c r="U46" s="359"/>
      <c r="V46" s="359"/>
      <c r="W46" s="359"/>
      <c r="X46" s="359"/>
      <c r="Y46" s="359"/>
      <c r="Z46" s="359"/>
    </row>
    <row r="47" spans="1:26" ht="12.75" customHeight="1">
      <c r="A47" s="278"/>
      <c r="B47" s="187"/>
      <c r="C47" s="187"/>
      <c r="D47" s="186"/>
      <c r="E47" s="187"/>
      <c r="F47" s="198"/>
      <c r="G47" s="359"/>
      <c r="H47" s="359"/>
      <c r="I47" s="359"/>
      <c r="J47" s="359"/>
      <c r="K47" s="359"/>
      <c r="L47" s="359"/>
      <c r="M47" s="359"/>
      <c r="N47" s="359"/>
      <c r="O47" s="359"/>
      <c r="P47" s="359"/>
      <c r="Q47" s="359"/>
      <c r="R47" s="359"/>
      <c r="S47" s="359"/>
      <c r="T47" s="359"/>
      <c r="U47" s="359"/>
      <c r="V47" s="359"/>
      <c r="W47" s="359"/>
      <c r="X47" s="359"/>
      <c r="Y47" s="359"/>
      <c r="Z47" s="359"/>
    </row>
    <row r="48" spans="1:26" ht="12.75" customHeight="1">
      <c r="A48" s="278"/>
      <c r="B48" s="187"/>
      <c r="C48" s="187"/>
      <c r="D48" s="186"/>
      <c r="E48" s="187"/>
      <c r="F48" s="198"/>
      <c r="G48" s="359"/>
      <c r="H48" s="359"/>
      <c r="I48" s="359"/>
      <c r="J48" s="359"/>
      <c r="K48" s="359"/>
      <c r="L48" s="359"/>
      <c r="M48" s="359"/>
      <c r="N48" s="359"/>
      <c r="O48" s="359"/>
      <c r="P48" s="359"/>
      <c r="Q48" s="359"/>
      <c r="R48" s="359"/>
      <c r="S48" s="359"/>
      <c r="T48" s="359"/>
      <c r="U48" s="359"/>
      <c r="V48" s="359"/>
      <c r="W48" s="359"/>
      <c r="X48" s="359"/>
      <c r="Y48" s="359"/>
      <c r="Z48" s="359"/>
    </row>
    <row r="49" spans="1:26" ht="12.75" customHeight="1">
      <c r="A49" s="278"/>
      <c r="B49" s="187"/>
      <c r="C49" s="187"/>
      <c r="D49" s="186"/>
      <c r="E49" s="187"/>
      <c r="F49" s="198"/>
      <c r="G49" s="359"/>
      <c r="H49" s="359"/>
      <c r="I49" s="359"/>
      <c r="J49" s="359"/>
      <c r="K49" s="359"/>
      <c r="L49" s="359"/>
      <c r="M49" s="359"/>
      <c r="N49" s="359"/>
      <c r="O49" s="359"/>
      <c r="P49" s="359"/>
      <c r="Q49" s="359"/>
      <c r="R49" s="359"/>
      <c r="S49" s="359"/>
      <c r="T49" s="359"/>
      <c r="U49" s="359"/>
      <c r="V49" s="359"/>
      <c r="W49" s="359"/>
      <c r="X49" s="359"/>
      <c r="Y49" s="359"/>
      <c r="Z49" s="359"/>
    </row>
    <row r="50" spans="1:26" ht="12.75" customHeight="1">
      <c r="A50" s="278"/>
      <c r="B50" s="187"/>
      <c r="C50" s="187"/>
      <c r="D50" s="186"/>
      <c r="E50" s="187"/>
      <c r="F50" s="198"/>
      <c r="G50" s="359"/>
      <c r="H50" s="359"/>
      <c r="I50" s="359"/>
      <c r="J50" s="359"/>
      <c r="K50" s="359"/>
      <c r="L50" s="359"/>
      <c r="M50" s="359"/>
      <c r="N50" s="359"/>
      <c r="O50" s="359"/>
      <c r="P50" s="359"/>
      <c r="Q50" s="359"/>
      <c r="R50" s="359"/>
      <c r="S50" s="359"/>
      <c r="T50" s="359"/>
      <c r="U50" s="359"/>
      <c r="V50" s="359"/>
      <c r="W50" s="359"/>
      <c r="X50" s="359"/>
      <c r="Y50" s="359"/>
      <c r="Z50" s="359"/>
    </row>
    <row r="51" spans="1:26" ht="12.75" customHeight="1">
      <c r="A51" s="278"/>
      <c r="B51" s="187"/>
      <c r="C51" s="187"/>
      <c r="D51" s="186"/>
      <c r="E51" s="187"/>
      <c r="F51" s="198"/>
      <c r="G51" s="359"/>
      <c r="H51" s="359"/>
      <c r="I51" s="359"/>
      <c r="J51" s="359"/>
      <c r="K51" s="359"/>
      <c r="L51" s="359"/>
      <c r="M51" s="359"/>
      <c r="N51" s="359"/>
      <c r="O51" s="359"/>
      <c r="P51" s="359"/>
      <c r="Q51" s="359"/>
      <c r="R51" s="359"/>
      <c r="S51" s="359"/>
      <c r="T51" s="359"/>
      <c r="U51" s="359"/>
      <c r="V51" s="359"/>
      <c r="W51" s="359"/>
      <c r="X51" s="359"/>
      <c r="Y51" s="359"/>
      <c r="Z51" s="359"/>
    </row>
    <row r="52" spans="1:26" ht="12.75" customHeight="1">
      <c r="A52" s="278"/>
      <c r="B52" s="187"/>
      <c r="C52" s="187"/>
      <c r="D52" s="186"/>
      <c r="E52" s="187"/>
      <c r="F52" s="198"/>
      <c r="G52" s="359"/>
      <c r="H52" s="359"/>
      <c r="I52" s="359"/>
      <c r="J52" s="359"/>
      <c r="K52" s="359"/>
      <c r="L52" s="359"/>
      <c r="M52" s="359"/>
      <c r="N52" s="359"/>
      <c r="O52" s="359"/>
      <c r="P52" s="359"/>
      <c r="Q52" s="359"/>
      <c r="R52" s="359"/>
      <c r="S52" s="359"/>
      <c r="T52" s="359"/>
      <c r="U52" s="359"/>
      <c r="V52" s="359"/>
      <c r="W52" s="359"/>
      <c r="X52" s="359"/>
      <c r="Y52" s="359"/>
      <c r="Z52" s="359"/>
    </row>
    <row r="53" spans="1:26" ht="12.75" customHeight="1">
      <c r="A53" s="278"/>
      <c r="B53" s="187"/>
      <c r="C53" s="187"/>
      <c r="D53" s="186"/>
      <c r="E53" s="187"/>
      <c r="F53" s="198"/>
      <c r="G53" s="359"/>
      <c r="H53" s="359"/>
      <c r="I53" s="359"/>
      <c r="J53" s="359"/>
      <c r="K53" s="359"/>
      <c r="L53" s="359"/>
      <c r="M53" s="359"/>
      <c r="N53" s="359"/>
      <c r="O53" s="359"/>
      <c r="P53" s="359"/>
      <c r="Q53" s="359"/>
      <c r="R53" s="359"/>
      <c r="S53" s="359"/>
      <c r="T53" s="359"/>
      <c r="U53" s="359"/>
      <c r="V53" s="359"/>
      <c r="W53" s="359"/>
      <c r="X53" s="359"/>
      <c r="Y53" s="359"/>
      <c r="Z53" s="359"/>
    </row>
    <row r="54" spans="1:26" ht="12.75" customHeight="1">
      <c r="A54" s="385"/>
      <c r="B54" s="386"/>
      <c r="C54" s="386"/>
      <c r="D54" s="417"/>
      <c r="E54" s="386"/>
      <c r="F54" s="359"/>
      <c r="G54" s="359"/>
      <c r="H54" s="359"/>
      <c r="I54" s="359"/>
      <c r="J54" s="359"/>
      <c r="K54" s="359"/>
      <c r="L54" s="359"/>
      <c r="M54" s="359"/>
      <c r="N54" s="359"/>
      <c r="O54" s="359"/>
      <c r="P54" s="359"/>
      <c r="Q54" s="359"/>
      <c r="R54" s="359"/>
      <c r="S54" s="359"/>
      <c r="T54" s="359"/>
      <c r="U54" s="359"/>
      <c r="V54" s="359"/>
      <c r="W54" s="359"/>
      <c r="X54" s="359"/>
      <c r="Y54" s="359"/>
      <c r="Z54" s="359"/>
    </row>
    <row r="55" spans="1:26" ht="12.75" customHeight="1">
      <c r="A55" s="385"/>
      <c r="B55" s="386"/>
      <c r="C55" s="386"/>
      <c r="D55" s="417"/>
      <c r="E55" s="386"/>
      <c r="F55" s="359"/>
      <c r="G55" s="359"/>
      <c r="H55" s="359"/>
      <c r="I55" s="359"/>
      <c r="J55" s="359"/>
      <c r="K55" s="359"/>
      <c r="L55" s="359"/>
      <c r="M55" s="359"/>
      <c r="N55" s="359"/>
      <c r="O55" s="359"/>
      <c r="P55" s="359"/>
      <c r="Q55" s="359"/>
      <c r="R55" s="359"/>
      <c r="S55" s="359"/>
      <c r="T55" s="359"/>
      <c r="U55" s="359"/>
      <c r="V55" s="359"/>
      <c r="W55" s="359"/>
      <c r="X55" s="359"/>
      <c r="Y55" s="359"/>
      <c r="Z55" s="359"/>
    </row>
    <row r="56" spans="1:26" ht="12.75" customHeight="1">
      <c r="A56" s="385"/>
      <c r="B56" s="386"/>
      <c r="C56" s="386"/>
      <c r="D56" s="417"/>
      <c r="E56" s="386"/>
      <c r="F56" s="359"/>
      <c r="G56" s="359"/>
      <c r="H56" s="359"/>
      <c r="I56" s="359"/>
      <c r="J56" s="359"/>
      <c r="K56" s="359"/>
      <c r="L56" s="359"/>
      <c r="M56" s="359"/>
      <c r="N56" s="359"/>
      <c r="O56" s="359"/>
      <c r="P56" s="359"/>
      <c r="Q56" s="359"/>
      <c r="R56" s="359"/>
      <c r="S56" s="359"/>
      <c r="T56" s="359"/>
      <c r="U56" s="359"/>
      <c r="V56" s="359"/>
      <c r="W56" s="359"/>
      <c r="X56" s="359"/>
      <c r="Y56" s="359"/>
      <c r="Z56" s="359"/>
    </row>
    <row r="57" spans="1:26" ht="12.75" customHeight="1">
      <c r="A57" s="385"/>
      <c r="B57" s="386"/>
      <c r="C57" s="386"/>
      <c r="D57" s="417"/>
      <c r="E57" s="386"/>
      <c r="F57" s="359"/>
      <c r="G57" s="359"/>
      <c r="H57" s="359"/>
      <c r="I57" s="359"/>
      <c r="J57" s="359"/>
      <c r="K57" s="359"/>
      <c r="L57" s="359"/>
      <c r="M57" s="359"/>
      <c r="N57" s="359"/>
      <c r="O57" s="359"/>
      <c r="P57" s="359"/>
      <c r="Q57" s="359"/>
      <c r="R57" s="359"/>
      <c r="S57" s="359"/>
      <c r="T57" s="359"/>
      <c r="U57" s="359"/>
      <c r="V57" s="359"/>
      <c r="W57" s="359"/>
      <c r="X57" s="359"/>
      <c r="Y57" s="359"/>
      <c r="Z57" s="359"/>
    </row>
    <row r="58" spans="1:26" ht="12.75" customHeight="1">
      <c r="A58" s="385"/>
      <c r="B58" s="386"/>
      <c r="C58" s="386"/>
      <c r="D58" s="417"/>
      <c r="E58" s="386"/>
      <c r="F58" s="359"/>
      <c r="G58" s="359"/>
      <c r="H58" s="359"/>
      <c r="I58" s="359"/>
      <c r="J58" s="359"/>
      <c r="K58" s="359"/>
      <c r="L58" s="359"/>
      <c r="M58" s="359"/>
      <c r="N58" s="359"/>
      <c r="O58" s="359"/>
      <c r="P58" s="359"/>
      <c r="Q58" s="359"/>
      <c r="R58" s="359"/>
      <c r="S58" s="359"/>
      <c r="T58" s="359"/>
      <c r="U58" s="359"/>
      <c r="V58" s="359"/>
      <c r="W58" s="359"/>
      <c r="X58" s="359"/>
      <c r="Y58" s="359"/>
      <c r="Z58" s="359"/>
    </row>
    <row r="59" spans="1:26" ht="12.75" customHeight="1">
      <c r="A59" s="385"/>
      <c r="B59" s="386"/>
      <c r="C59" s="386"/>
      <c r="D59" s="417"/>
      <c r="E59" s="386"/>
      <c r="F59" s="359"/>
      <c r="G59" s="359"/>
      <c r="H59" s="359"/>
      <c r="I59" s="359"/>
      <c r="J59" s="359"/>
      <c r="K59" s="359"/>
      <c r="L59" s="359"/>
      <c r="M59" s="359"/>
      <c r="N59" s="359"/>
      <c r="O59" s="359"/>
      <c r="P59" s="359"/>
      <c r="Q59" s="359"/>
      <c r="R59" s="359"/>
      <c r="S59" s="359"/>
      <c r="T59" s="359"/>
      <c r="U59" s="359"/>
      <c r="V59" s="359"/>
      <c r="W59" s="359"/>
      <c r="X59" s="359"/>
      <c r="Y59" s="359"/>
      <c r="Z59" s="359"/>
    </row>
    <row r="60" spans="1:26" ht="12.75" customHeight="1">
      <c r="A60" s="385"/>
      <c r="B60" s="386"/>
      <c r="C60" s="386"/>
      <c r="D60" s="417"/>
      <c r="E60" s="386"/>
      <c r="F60" s="359"/>
      <c r="G60" s="359"/>
      <c r="H60" s="359"/>
      <c r="I60" s="359"/>
      <c r="J60" s="359"/>
      <c r="K60" s="359"/>
      <c r="L60" s="359"/>
      <c r="M60" s="359"/>
      <c r="N60" s="359"/>
      <c r="O60" s="359"/>
      <c r="P60" s="359"/>
      <c r="Q60" s="359"/>
      <c r="R60" s="359"/>
      <c r="S60" s="359"/>
      <c r="T60" s="359"/>
      <c r="U60" s="359"/>
      <c r="V60" s="359"/>
      <c r="W60" s="359"/>
      <c r="X60" s="359"/>
      <c r="Y60" s="359"/>
      <c r="Z60" s="359"/>
    </row>
    <row r="61" spans="1:26" ht="12.75" customHeight="1">
      <c r="A61" s="385"/>
      <c r="B61" s="386"/>
      <c r="C61" s="386"/>
      <c r="D61" s="417"/>
      <c r="E61" s="386"/>
      <c r="F61" s="359"/>
      <c r="G61" s="359"/>
      <c r="H61" s="359"/>
      <c r="I61" s="359"/>
      <c r="J61" s="359"/>
      <c r="K61" s="359"/>
      <c r="L61" s="359"/>
      <c r="M61" s="359"/>
      <c r="N61" s="359"/>
      <c r="O61" s="359"/>
      <c r="P61" s="359"/>
      <c r="Q61" s="359"/>
      <c r="R61" s="359"/>
      <c r="S61" s="359"/>
      <c r="T61" s="359"/>
      <c r="U61" s="359"/>
      <c r="V61" s="359"/>
      <c r="W61" s="359"/>
      <c r="X61" s="359"/>
      <c r="Y61" s="359"/>
      <c r="Z61" s="359"/>
    </row>
    <row r="62" spans="1:26" ht="12.75" customHeight="1">
      <c r="A62" s="385"/>
      <c r="B62" s="386"/>
      <c r="C62" s="386"/>
      <c r="D62" s="417"/>
      <c r="E62" s="386"/>
      <c r="F62" s="359"/>
      <c r="G62" s="359"/>
      <c r="H62" s="359"/>
      <c r="I62" s="359"/>
      <c r="J62" s="359"/>
      <c r="K62" s="359"/>
      <c r="L62" s="359"/>
      <c r="M62" s="359"/>
      <c r="N62" s="359"/>
      <c r="O62" s="359"/>
      <c r="P62" s="359"/>
      <c r="Q62" s="359"/>
      <c r="R62" s="359"/>
      <c r="S62" s="359"/>
      <c r="T62" s="359"/>
      <c r="U62" s="359"/>
      <c r="V62" s="359"/>
      <c r="W62" s="359"/>
      <c r="X62" s="359"/>
      <c r="Y62" s="359"/>
      <c r="Z62" s="359"/>
    </row>
    <row r="63" spans="1:26" ht="12.75" customHeight="1">
      <c r="A63" s="385"/>
      <c r="B63" s="386"/>
      <c r="C63" s="386"/>
      <c r="D63" s="417"/>
      <c r="E63" s="386"/>
      <c r="F63" s="359"/>
      <c r="G63" s="359"/>
      <c r="H63" s="359"/>
      <c r="I63" s="359"/>
      <c r="J63" s="359"/>
      <c r="K63" s="359"/>
      <c r="L63" s="359"/>
      <c r="M63" s="359"/>
      <c r="N63" s="359"/>
      <c r="O63" s="359"/>
      <c r="P63" s="359"/>
      <c r="Q63" s="359"/>
      <c r="R63" s="359"/>
      <c r="S63" s="359"/>
      <c r="T63" s="359"/>
      <c r="U63" s="359"/>
      <c r="V63" s="359"/>
      <c r="W63" s="359"/>
      <c r="X63" s="359"/>
      <c r="Y63" s="359"/>
      <c r="Z63" s="359"/>
    </row>
    <row r="64" spans="1:26" ht="12.75" customHeight="1">
      <c r="A64" s="385"/>
      <c r="B64" s="386"/>
      <c r="C64" s="386"/>
      <c r="D64" s="417"/>
      <c r="E64" s="386"/>
      <c r="F64" s="359"/>
      <c r="G64" s="359"/>
      <c r="H64" s="359"/>
      <c r="I64" s="359"/>
      <c r="J64" s="359"/>
      <c r="K64" s="359"/>
      <c r="L64" s="359"/>
      <c r="M64" s="359"/>
      <c r="N64" s="359"/>
      <c r="O64" s="359"/>
      <c r="P64" s="359"/>
      <c r="Q64" s="359"/>
      <c r="R64" s="359"/>
      <c r="S64" s="359"/>
      <c r="T64" s="359"/>
      <c r="U64" s="359"/>
      <c r="V64" s="359"/>
      <c r="W64" s="359"/>
      <c r="X64" s="359"/>
      <c r="Y64" s="359"/>
      <c r="Z64" s="359"/>
    </row>
    <row r="65" spans="1:26" ht="12.75" customHeight="1">
      <c r="A65" s="385"/>
      <c r="B65" s="386"/>
      <c r="C65" s="386"/>
      <c r="D65" s="417"/>
      <c r="E65" s="386"/>
      <c r="F65" s="359"/>
      <c r="G65" s="359"/>
      <c r="H65" s="359"/>
      <c r="I65" s="359"/>
      <c r="J65" s="359"/>
      <c r="K65" s="359"/>
      <c r="L65" s="359"/>
      <c r="M65" s="359"/>
      <c r="N65" s="359"/>
      <c r="O65" s="359"/>
      <c r="P65" s="359"/>
      <c r="Q65" s="359"/>
      <c r="R65" s="359"/>
      <c r="S65" s="359"/>
      <c r="T65" s="359"/>
      <c r="U65" s="359"/>
      <c r="V65" s="359"/>
      <c r="W65" s="359"/>
      <c r="X65" s="359"/>
      <c r="Y65" s="359"/>
      <c r="Z65" s="359"/>
    </row>
    <row r="66" spans="1:26" ht="12.75" customHeight="1">
      <c r="A66" s="385"/>
      <c r="B66" s="386"/>
      <c r="C66" s="386"/>
      <c r="D66" s="417"/>
      <c r="E66" s="386"/>
      <c r="F66" s="359"/>
      <c r="G66" s="359"/>
      <c r="H66" s="359"/>
      <c r="I66" s="359"/>
      <c r="J66" s="359"/>
      <c r="K66" s="359"/>
      <c r="L66" s="359"/>
      <c r="M66" s="359"/>
      <c r="N66" s="359"/>
      <c r="O66" s="359"/>
      <c r="P66" s="359"/>
      <c r="Q66" s="359"/>
      <c r="R66" s="359"/>
      <c r="S66" s="359"/>
      <c r="T66" s="359"/>
      <c r="U66" s="359"/>
      <c r="V66" s="359"/>
      <c r="W66" s="359"/>
      <c r="X66" s="359"/>
      <c r="Y66" s="359"/>
      <c r="Z66" s="359"/>
    </row>
    <row r="67" spans="1:26" ht="12.75" customHeight="1">
      <c r="A67" s="385"/>
      <c r="B67" s="386"/>
      <c r="C67" s="386"/>
      <c r="D67" s="417"/>
      <c r="E67" s="386"/>
      <c r="F67" s="359"/>
      <c r="G67" s="359"/>
      <c r="H67" s="359"/>
      <c r="I67" s="359"/>
      <c r="J67" s="359"/>
      <c r="K67" s="359"/>
      <c r="L67" s="359"/>
      <c r="M67" s="359"/>
      <c r="N67" s="359"/>
      <c r="O67" s="359"/>
      <c r="P67" s="359"/>
      <c r="Q67" s="359"/>
      <c r="R67" s="359"/>
      <c r="S67" s="359"/>
      <c r="T67" s="359"/>
      <c r="U67" s="359"/>
      <c r="V67" s="359"/>
      <c r="W67" s="359"/>
      <c r="X67" s="359"/>
      <c r="Y67" s="359"/>
      <c r="Z67" s="359"/>
    </row>
    <row r="68" spans="1:26" ht="12.75" customHeight="1">
      <c r="A68" s="385"/>
      <c r="B68" s="386"/>
      <c r="C68" s="386"/>
      <c r="D68" s="417"/>
      <c r="E68" s="386"/>
      <c r="F68" s="359"/>
      <c r="G68" s="359"/>
      <c r="H68" s="359"/>
      <c r="I68" s="359"/>
      <c r="J68" s="359"/>
      <c r="K68" s="359"/>
      <c r="L68" s="359"/>
      <c r="M68" s="359"/>
      <c r="N68" s="359"/>
      <c r="O68" s="359"/>
      <c r="P68" s="359"/>
      <c r="Q68" s="359"/>
      <c r="R68" s="359"/>
      <c r="S68" s="359"/>
      <c r="T68" s="359"/>
      <c r="U68" s="359"/>
      <c r="V68" s="359"/>
      <c r="W68" s="359"/>
      <c r="X68" s="359"/>
      <c r="Y68" s="359"/>
      <c r="Z68" s="359"/>
    </row>
    <row r="69" spans="1:26" ht="12.75" customHeight="1">
      <c r="A69" s="385"/>
      <c r="B69" s="386"/>
      <c r="C69" s="386"/>
      <c r="D69" s="417"/>
      <c r="E69" s="386"/>
      <c r="F69" s="359"/>
      <c r="G69" s="359"/>
      <c r="H69" s="359"/>
      <c r="I69" s="359"/>
      <c r="J69" s="359"/>
      <c r="K69" s="359"/>
      <c r="L69" s="359"/>
      <c r="M69" s="359"/>
      <c r="N69" s="359"/>
      <c r="O69" s="359"/>
      <c r="P69" s="359"/>
      <c r="Q69" s="359"/>
      <c r="R69" s="359"/>
      <c r="S69" s="359"/>
      <c r="T69" s="359"/>
      <c r="U69" s="359"/>
      <c r="V69" s="359"/>
      <c r="W69" s="359"/>
      <c r="X69" s="359"/>
      <c r="Y69" s="359"/>
      <c r="Z69" s="359"/>
    </row>
    <row r="70" spans="1:26" ht="12.75" customHeight="1">
      <c r="A70" s="385"/>
      <c r="B70" s="386"/>
      <c r="C70" s="386"/>
      <c r="D70" s="417"/>
      <c r="E70" s="386"/>
      <c r="F70" s="359"/>
      <c r="G70" s="359"/>
      <c r="H70" s="359"/>
      <c r="I70" s="359"/>
      <c r="J70" s="359"/>
      <c r="K70" s="359"/>
      <c r="L70" s="359"/>
      <c r="M70" s="359"/>
      <c r="N70" s="359"/>
      <c r="O70" s="359"/>
      <c r="P70" s="359"/>
      <c r="Q70" s="359"/>
      <c r="R70" s="359"/>
      <c r="S70" s="359"/>
      <c r="T70" s="359"/>
      <c r="U70" s="359"/>
      <c r="V70" s="359"/>
      <c r="W70" s="359"/>
      <c r="X70" s="359"/>
      <c r="Y70" s="359"/>
      <c r="Z70" s="359"/>
    </row>
    <row r="71" spans="1:26" ht="12.75" customHeight="1">
      <c r="A71" s="385"/>
      <c r="B71" s="386"/>
      <c r="C71" s="386"/>
      <c r="D71" s="417"/>
      <c r="E71" s="386"/>
      <c r="F71" s="359"/>
      <c r="G71" s="359"/>
      <c r="H71" s="359"/>
      <c r="I71" s="359"/>
      <c r="J71" s="359"/>
      <c r="K71" s="359"/>
      <c r="L71" s="359"/>
      <c r="M71" s="359"/>
      <c r="N71" s="359"/>
      <c r="O71" s="359"/>
      <c r="P71" s="359"/>
      <c r="Q71" s="359"/>
      <c r="R71" s="359"/>
      <c r="S71" s="359"/>
      <c r="T71" s="359"/>
      <c r="U71" s="359"/>
      <c r="V71" s="359"/>
      <c r="W71" s="359"/>
      <c r="X71" s="359"/>
      <c r="Y71" s="359"/>
      <c r="Z71" s="359"/>
    </row>
    <row r="72" spans="1:26" ht="12.75" customHeight="1">
      <c r="A72" s="385"/>
      <c r="B72" s="386"/>
      <c r="C72" s="386"/>
      <c r="D72" s="417"/>
      <c r="E72" s="386"/>
      <c r="F72" s="359"/>
      <c r="G72" s="359"/>
      <c r="H72" s="359"/>
      <c r="I72" s="359"/>
      <c r="J72" s="359"/>
      <c r="K72" s="359"/>
      <c r="L72" s="359"/>
      <c r="M72" s="359"/>
      <c r="N72" s="359"/>
      <c r="O72" s="359"/>
      <c r="P72" s="359"/>
      <c r="Q72" s="359"/>
      <c r="R72" s="359"/>
      <c r="S72" s="359"/>
      <c r="T72" s="359"/>
      <c r="U72" s="359"/>
      <c r="V72" s="359"/>
      <c r="W72" s="359"/>
      <c r="X72" s="359"/>
      <c r="Y72" s="359"/>
      <c r="Z72" s="359"/>
    </row>
    <row r="73" spans="1:26" ht="12.75" customHeight="1">
      <c r="A73" s="385"/>
      <c r="B73" s="386"/>
      <c r="C73" s="386"/>
      <c r="D73" s="417"/>
      <c r="E73" s="386"/>
      <c r="F73" s="359"/>
      <c r="G73" s="359"/>
      <c r="H73" s="359"/>
      <c r="I73" s="359"/>
      <c r="J73" s="359"/>
      <c r="K73" s="359"/>
      <c r="L73" s="359"/>
      <c r="M73" s="359"/>
      <c r="N73" s="359"/>
      <c r="O73" s="359"/>
      <c r="P73" s="359"/>
      <c r="Q73" s="359"/>
      <c r="R73" s="359"/>
      <c r="S73" s="359"/>
      <c r="T73" s="359"/>
      <c r="U73" s="359"/>
      <c r="V73" s="359"/>
      <c r="W73" s="359"/>
      <c r="X73" s="359"/>
      <c r="Y73" s="359"/>
      <c r="Z73" s="359"/>
    </row>
    <row r="74" spans="1:26" ht="12.75" customHeight="1">
      <c r="A74" s="385"/>
      <c r="B74" s="386"/>
      <c r="C74" s="386"/>
      <c r="D74" s="417"/>
      <c r="E74" s="386"/>
      <c r="F74" s="359"/>
      <c r="G74" s="359"/>
      <c r="H74" s="359"/>
      <c r="I74" s="359"/>
      <c r="J74" s="359"/>
      <c r="K74" s="359"/>
      <c r="L74" s="359"/>
      <c r="M74" s="359"/>
      <c r="N74" s="359"/>
      <c r="O74" s="359"/>
      <c r="P74" s="359"/>
      <c r="Q74" s="359"/>
      <c r="R74" s="359"/>
      <c r="S74" s="359"/>
      <c r="T74" s="359"/>
      <c r="U74" s="359"/>
      <c r="V74" s="359"/>
      <c r="W74" s="359"/>
      <c r="X74" s="359"/>
      <c r="Y74" s="359"/>
      <c r="Z74" s="359"/>
    </row>
    <row r="75" spans="1:26" ht="12.75" customHeight="1">
      <c r="A75" s="385"/>
      <c r="B75" s="386"/>
      <c r="C75" s="386"/>
      <c r="D75" s="417"/>
      <c r="E75" s="386"/>
      <c r="F75" s="359"/>
      <c r="G75" s="359"/>
      <c r="H75" s="359"/>
      <c r="I75" s="359"/>
      <c r="J75" s="359"/>
      <c r="K75" s="359"/>
      <c r="L75" s="359"/>
      <c r="M75" s="359"/>
      <c r="N75" s="359"/>
      <c r="O75" s="359"/>
      <c r="P75" s="359"/>
      <c r="Q75" s="359"/>
      <c r="R75" s="359"/>
      <c r="S75" s="359"/>
      <c r="T75" s="359"/>
      <c r="U75" s="359"/>
      <c r="V75" s="359"/>
      <c r="W75" s="359"/>
      <c r="X75" s="359"/>
      <c r="Y75" s="359"/>
      <c r="Z75" s="359"/>
    </row>
    <row r="76" spans="1:26" ht="12.75" customHeight="1">
      <c r="A76" s="385"/>
      <c r="B76" s="386"/>
      <c r="C76" s="386"/>
      <c r="D76" s="417"/>
      <c r="E76" s="386"/>
      <c r="F76" s="359"/>
      <c r="G76" s="359"/>
      <c r="H76" s="359"/>
      <c r="I76" s="359"/>
      <c r="J76" s="359"/>
      <c r="K76" s="359"/>
      <c r="L76" s="359"/>
      <c r="M76" s="359"/>
      <c r="N76" s="359"/>
      <c r="O76" s="359"/>
      <c r="P76" s="359"/>
      <c r="Q76" s="359"/>
      <c r="R76" s="359"/>
      <c r="S76" s="359"/>
      <c r="T76" s="359"/>
      <c r="U76" s="359"/>
      <c r="V76" s="359"/>
      <c r="W76" s="359"/>
      <c r="X76" s="359"/>
      <c r="Y76" s="359"/>
      <c r="Z76" s="359"/>
    </row>
    <row r="77" spans="1:26" ht="12.75" customHeight="1">
      <c r="A77" s="385"/>
      <c r="B77" s="386"/>
      <c r="C77" s="386"/>
      <c r="D77" s="417"/>
      <c r="E77" s="386"/>
      <c r="F77" s="359"/>
      <c r="G77" s="359"/>
      <c r="H77" s="359"/>
      <c r="I77" s="359"/>
      <c r="J77" s="359"/>
      <c r="K77" s="359"/>
      <c r="L77" s="359"/>
      <c r="M77" s="359"/>
      <c r="N77" s="359"/>
      <c r="O77" s="359"/>
      <c r="P77" s="359"/>
      <c r="Q77" s="359"/>
      <c r="R77" s="359"/>
      <c r="S77" s="359"/>
      <c r="T77" s="359"/>
      <c r="U77" s="359"/>
      <c r="V77" s="359"/>
      <c r="W77" s="359"/>
      <c r="X77" s="359"/>
      <c r="Y77" s="359"/>
      <c r="Z77" s="359"/>
    </row>
    <row r="78" spans="1:26" ht="12.75" customHeight="1">
      <c r="A78" s="385"/>
      <c r="B78" s="386"/>
      <c r="C78" s="386"/>
      <c r="D78" s="417"/>
      <c r="E78" s="386"/>
      <c r="F78" s="359"/>
      <c r="G78" s="359"/>
      <c r="H78" s="359"/>
      <c r="I78" s="359"/>
      <c r="J78" s="359"/>
      <c r="K78" s="359"/>
      <c r="L78" s="359"/>
      <c r="M78" s="359"/>
      <c r="N78" s="359"/>
      <c r="O78" s="359"/>
      <c r="P78" s="359"/>
      <c r="Q78" s="359"/>
      <c r="R78" s="359"/>
      <c r="S78" s="359"/>
      <c r="T78" s="359"/>
      <c r="U78" s="359"/>
      <c r="V78" s="359"/>
      <c r="W78" s="359"/>
      <c r="X78" s="359"/>
      <c r="Y78" s="359"/>
      <c r="Z78" s="359"/>
    </row>
    <row r="79" spans="1:26" ht="12.75" customHeight="1">
      <c r="A79" s="385"/>
      <c r="B79" s="386"/>
      <c r="C79" s="386"/>
      <c r="D79" s="417"/>
      <c r="E79" s="386"/>
      <c r="F79" s="359"/>
      <c r="G79" s="359"/>
      <c r="H79" s="359"/>
      <c r="I79" s="359"/>
      <c r="J79" s="359"/>
      <c r="K79" s="359"/>
      <c r="L79" s="359"/>
      <c r="M79" s="359"/>
      <c r="N79" s="359"/>
      <c r="O79" s="359"/>
      <c r="P79" s="359"/>
      <c r="Q79" s="359"/>
      <c r="R79" s="359"/>
      <c r="S79" s="359"/>
      <c r="T79" s="359"/>
      <c r="U79" s="359"/>
      <c r="V79" s="359"/>
      <c r="W79" s="359"/>
      <c r="X79" s="359"/>
      <c r="Y79" s="359"/>
      <c r="Z79" s="359"/>
    </row>
    <row r="80" spans="1:26" ht="12.75" customHeight="1">
      <c r="A80" s="385"/>
      <c r="B80" s="386"/>
      <c r="C80" s="386"/>
      <c r="D80" s="417"/>
      <c r="E80" s="386"/>
      <c r="F80" s="359"/>
      <c r="G80" s="359"/>
      <c r="H80" s="359"/>
      <c r="I80" s="359"/>
      <c r="J80" s="359"/>
      <c r="K80" s="359"/>
      <c r="L80" s="359"/>
      <c r="M80" s="359"/>
      <c r="N80" s="359"/>
      <c r="O80" s="359"/>
      <c r="P80" s="359"/>
      <c r="Q80" s="359"/>
      <c r="R80" s="359"/>
      <c r="S80" s="359"/>
      <c r="T80" s="359"/>
      <c r="U80" s="359"/>
      <c r="V80" s="359"/>
      <c r="W80" s="359"/>
      <c r="X80" s="359"/>
      <c r="Y80" s="359"/>
      <c r="Z80" s="359"/>
    </row>
    <row r="81" spans="1:26" ht="12.75" customHeight="1">
      <c r="A81" s="385"/>
      <c r="B81" s="386"/>
      <c r="C81" s="386"/>
      <c r="D81" s="417"/>
      <c r="E81" s="386"/>
      <c r="F81" s="359"/>
      <c r="G81" s="359"/>
      <c r="H81" s="359"/>
      <c r="I81" s="359"/>
      <c r="J81" s="359"/>
      <c r="K81" s="359"/>
      <c r="L81" s="359"/>
      <c r="M81" s="359"/>
      <c r="N81" s="359"/>
      <c r="O81" s="359"/>
      <c r="P81" s="359"/>
      <c r="Q81" s="359"/>
      <c r="R81" s="359"/>
      <c r="S81" s="359"/>
      <c r="T81" s="359"/>
      <c r="U81" s="359"/>
      <c r="V81" s="359"/>
      <c r="W81" s="359"/>
      <c r="X81" s="359"/>
      <c r="Y81" s="359"/>
      <c r="Z81" s="359"/>
    </row>
    <row r="82" spans="1:26" ht="12.75" customHeight="1">
      <c r="A82" s="385"/>
      <c r="B82" s="386"/>
      <c r="C82" s="386"/>
      <c r="D82" s="417"/>
      <c r="E82" s="386"/>
      <c r="F82" s="359"/>
      <c r="G82" s="359"/>
      <c r="H82" s="359"/>
      <c r="I82" s="359"/>
      <c r="J82" s="359"/>
      <c r="K82" s="359"/>
      <c r="L82" s="359"/>
      <c r="M82" s="359"/>
      <c r="N82" s="359"/>
      <c r="O82" s="359"/>
      <c r="P82" s="359"/>
      <c r="Q82" s="359"/>
      <c r="R82" s="359"/>
      <c r="S82" s="359"/>
      <c r="T82" s="359"/>
      <c r="U82" s="359"/>
      <c r="V82" s="359"/>
      <c r="W82" s="359"/>
      <c r="X82" s="359"/>
      <c r="Y82" s="359"/>
      <c r="Z82" s="359"/>
    </row>
    <row r="83" spans="1:26" ht="12.75" customHeight="1">
      <c r="A83" s="385"/>
      <c r="B83" s="386"/>
      <c r="C83" s="386"/>
      <c r="D83" s="417"/>
      <c r="E83" s="386"/>
      <c r="F83" s="359"/>
      <c r="G83" s="359"/>
      <c r="H83" s="359"/>
      <c r="I83" s="359"/>
      <c r="J83" s="359"/>
      <c r="K83" s="359"/>
      <c r="L83" s="359"/>
      <c r="M83" s="359"/>
      <c r="N83" s="359"/>
      <c r="O83" s="359"/>
      <c r="P83" s="359"/>
      <c r="Q83" s="359"/>
      <c r="R83" s="359"/>
      <c r="S83" s="359"/>
      <c r="T83" s="359"/>
      <c r="U83" s="359"/>
      <c r="V83" s="359"/>
      <c r="W83" s="359"/>
      <c r="X83" s="359"/>
      <c r="Y83" s="359"/>
      <c r="Z83" s="359"/>
    </row>
    <row r="84" spans="1:26" ht="12.75" customHeight="1">
      <c r="A84" s="385"/>
      <c r="B84" s="386"/>
      <c r="C84" s="386"/>
      <c r="D84" s="417"/>
      <c r="E84" s="386"/>
      <c r="F84" s="359"/>
      <c r="G84" s="359"/>
      <c r="H84" s="359"/>
      <c r="I84" s="359"/>
      <c r="J84" s="359"/>
      <c r="K84" s="359"/>
      <c r="L84" s="359"/>
      <c r="M84" s="359"/>
      <c r="N84" s="359"/>
      <c r="O84" s="359"/>
      <c r="P84" s="359"/>
      <c r="Q84" s="359"/>
      <c r="R84" s="359"/>
      <c r="S84" s="359"/>
      <c r="T84" s="359"/>
      <c r="U84" s="359"/>
      <c r="V84" s="359"/>
      <c r="W84" s="359"/>
      <c r="X84" s="359"/>
      <c r="Y84" s="359"/>
      <c r="Z84" s="359"/>
    </row>
    <row r="85" spans="1:26" ht="12.75" customHeight="1">
      <c r="A85" s="385"/>
      <c r="B85" s="386"/>
      <c r="C85" s="386"/>
      <c r="D85" s="417"/>
      <c r="E85" s="386"/>
      <c r="F85" s="359"/>
      <c r="G85" s="359"/>
      <c r="H85" s="359"/>
      <c r="I85" s="359"/>
      <c r="J85" s="359"/>
      <c r="K85" s="359"/>
      <c r="L85" s="359"/>
      <c r="M85" s="359"/>
      <c r="N85" s="359"/>
      <c r="O85" s="359"/>
      <c r="P85" s="359"/>
      <c r="Q85" s="359"/>
      <c r="R85" s="359"/>
      <c r="S85" s="359"/>
      <c r="T85" s="359"/>
      <c r="U85" s="359"/>
      <c r="V85" s="359"/>
      <c r="W85" s="359"/>
      <c r="X85" s="359"/>
      <c r="Y85" s="359"/>
      <c r="Z85" s="359"/>
    </row>
    <row r="86" spans="1:26" ht="12.75" customHeight="1">
      <c r="A86" s="385"/>
      <c r="B86" s="386"/>
      <c r="C86" s="386"/>
      <c r="D86" s="417"/>
      <c r="E86" s="386"/>
      <c r="F86" s="359"/>
      <c r="G86" s="359"/>
      <c r="H86" s="359"/>
      <c r="I86" s="359"/>
      <c r="J86" s="359"/>
      <c r="K86" s="359"/>
      <c r="L86" s="359"/>
      <c r="M86" s="359"/>
      <c r="N86" s="359"/>
      <c r="O86" s="359"/>
      <c r="P86" s="359"/>
      <c r="Q86" s="359"/>
      <c r="R86" s="359"/>
      <c r="S86" s="359"/>
      <c r="T86" s="359"/>
      <c r="U86" s="359"/>
      <c r="V86" s="359"/>
      <c r="W86" s="359"/>
      <c r="X86" s="359"/>
      <c r="Y86" s="359"/>
      <c r="Z86" s="359"/>
    </row>
    <row r="87" spans="1:26" ht="12.75" customHeight="1">
      <c r="A87" s="385"/>
      <c r="B87" s="386"/>
      <c r="C87" s="386"/>
      <c r="D87" s="417"/>
      <c r="E87" s="386"/>
      <c r="F87" s="359"/>
      <c r="G87" s="359"/>
      <c r="H87" s="359"/>
      <c r="I87" s="359"/>
      <c r="J87" s="359"/>
      <c r="K87" s="359"/>
      <c r="L87" s="359"/>
      <c r="M87" s="359"/>
      <c r="N87" s="359"/>
      <c r="O87" s="359"/>
      <c r="P87" s="359"/>
      <c r="Q87" s="359"/>
      <c r="R87" s="359"/>
      <c r="S87" s="359"/>
      <c r="T87" s="359"/>
      <c r="U87" s="359"/>
      <c r="V87" s="359"/>
      <c r="W87" s="359"/>
      <c r="X87" s="359"/>
      <c r="Y87" s="359"/>
      <c r="Z87" s="359"/>
    </row>
    <row r="88" spans="1:26" ht="12.75" customHeight="1">
      <c r="A88" s="385"/>
      <c r="B88" s="386"/>
      <c r="C88" s="386"/>
      <c r="D88" s="417"/>
      <c r="E88" s="386"/>
      <c r="F88" s="359"/>
      <c r="G88" s="359"/>
      <c r="H88" s="359"/>
      <c r="I88" s="359"/>
      <c r="J88" s="359"/>
      <c r="K88" s="359"/>
      <c r="L88" s="359"/>
      <c r="M88" s="359"/>
      <c r="N88" s="359"/>
      <c r="O88" s="359"/>
      <c r="P88" s="359"/>
      <c r="Q88" s="359"/>
      <c r="R88" s="359"/>
      <c r="S88" s="359"/>
      <c r="T88" s="359"/>
      <c r="U88" s="359"/>
      <c r="V88" s="359"/>
      <c r="W88" s="359"/>
      <c r="X88" s="359"/>
      <c r="Y88" s="359"/>
      <c r="Z88" s="359"/>
    </row>
    <row r="89" spans="1:26" ht="12.75" customHeight="1">
      <c r="A89" s="385"/>
      <c r="B89" s="386"/>
      <c r="C89" s="386"/>
      <c r="D89" s="417"/>
      <c r="E89" s="386"/>
      <c r="F89" s="359"/>
      <c r="G89" s="359"/>
      <c r="H89" s="359"/>
      <c r="I89" s="359"/>
      <c r="J89" s="359"/>
      <c r="K89" s="359"/>
      <c r="L89" s="359"/>
      <c r="M89" s="359"/>
      <c r="N89" s="359"/>
      <c r="O89" s="359"/>
      <c r="P89" s="359"/>
      <c r="Q89" s="359"/>
      <c r="R89" s="359"/>
      <c r="S89" s="359"/>
      <c r="T89" s="359"/>
      <c r="U89" s="359"/>
      <c r="V89" s="359"/>
      <c r="W89" s="359"/>
      <c r="X89" s="359"/>
      <c r="Y89" s="359"/>
      <c r="Z89" s="359"/>
    </row>
    <row r="90" spans="1:26" ht="12.75" customHeight="1">
      <c r="A90" s="385"/>
      <c r="B90" s="386"/>
      <c r="C90" s="386"/>
      <c r="D90" s="417"/>
      <c r="E90" s="386"/>
      <c r="F90" s="359"/>
      <c r="G90" s="359"/>
      <c r="H90" s="359"/>
      <c r="I90" s="359"/>
      <c r="J90" s="359"/>
      <c r="K90" s="359"/>
      <c r="L90" s="359"/>
      <c r="M90" s="359"/>
      <c r="N90" s="359"/>
      <c r="O90" s="359"/>
      <c r="P90" s="359"/>
      <c r="Q90" s="359"/>
      <c r="R90" s="359"/>
      <c r="S90" s="359"/>
      <c r="T90" s="359"/>
      <c r="U90" s="359"/>
      <c r="V90" s="359"/>
      <c r="W90" s="359"/>
      <c r="X90" s="359"/>
      <c r="Y90" s="359"/>
      <c r="Z90" s="359"/>
    </row>
    <row r="91" spans="1:26" ht="12.75" customHeight="1">
      <c r="A91" s="385"/>
      <c r="B91" s="386"/>
      <c r="C91" s="386"/>
      <c r="D91" s="417"/>
      <c r="E91" s="386"/>
      <c r="F91" s="359"/>
      <c r="G91" s="359"/>
      <c r="H91" s="359"/>
      <c r="I91" s="359"/>
      <c r="J91" s="359"/>
      <c r="K91" s="359"/>
      <c r="L91" s="359"/>
      <c r="M91" s="359"/>
      <c r="N91" s="359"/>
      <c r="O91" s="359"/>
      <c r="P91" s="359"/>
      <c r="Q91" s="359"/>
      <c r="R91" s="359"/>
      <c r="S91" s="359"/>
      <c r="T91" s="359"/>
      <c r="U91" s="359"/>
      <c r="V91" s="359"/>
      <c r="W91" s="359"/>
      <c r="X91" s="359"/>
      <c r="Y91" s="359"/>
      <c r="Z91" s="359"/>
    </row>
    <row r="92" spans="1:26" ht="12.75" customHeight="1">
      <c r="A92" s="385"/>
      <c r="B92" s="386"/>
      <c r="C92" s="386"/>
      <c r="D92" s="417"/>
      <c r="E92" s="386"/>
      <c r="F92" s="359"/>
      <c r="G92" s="359"/>
      <c r="H92" s="359"/>
      <c r="I92" s="359"/>
      <c r="J92" s="359"/>
      <c r="K92" s="359"/>
      <c r="L92" s="359"/>
      <c r="M92" s="359"/>
      <c r="N92" s="359"/>
      <c r="O92" s="359"/>
      <c r="P92" s="359"/>
      <c r="Q92" s="359"/>
      <c r="R92" s="359"/>
      <c r="S92" s="359"/>
      <c r="T92" s="359"/>
      <c r="U92" s="359"/>
      <c r="V92" s="359"/>
      <c r="W92" s="359"/>
      <c r="X92" s="359"/>
      <c r="Y92" s="359"/>
      <c r="Z92" s="359"/>
    </row>
    <row r="93" spans="1:26" ht="12.75" customHeight="1">
      <c r="A93" s="385"/>
      <c r="B93" s="386"/>
      <c r="C93" s="386"/>
      <c r="D93" s="417"/>
      <c r="E93" s="386"/>
      <c r="F93" s="359"/>
      <c r="G93" s="359"/>
      <c r="H93" s="359"/>
      <c r="I93" s="359"/>
      <c r="J93" s="359"/>
      <c r="K93" s="359"/>
      <c r="L93" s="359"/>
      <c r="M93" s="359"/>
      <c r="N93" s="359"/>
      <c r="O93" s="359"/>
      <c r="P93" s="359"/>
      <c r="Q93" s="359"/>
      <c r="R93" s="359"/>
      <c r="S93" s="359"/>
      <c r="T93" s="359"/>
      <c r="U93" s="359"/>
      <c r="V93" s="359"/>
      <c r="W93" s="359"/>
      <c r="X93" s="359"/>
      <c r="Y93" s="359"/>
      <c r="Z93" s="359"/>
    </row>
    <row r="94" spans="1:26" ht="12.75" customHeight="1">
      <c r="A94" s="385"/>
      <c r="B94" s="386"/>
      <c r="C94" s="386"/>
      <c r="D94" s="417"/>
      <c r="E94" s="386"/>
      <c r="F94" s="359"/>
      <c r="G94" s="359"/>
      <c r="H94" s="359"/>
      <c r="I94" s="359"/>
      <c r="J94" s="359"/>
      <c r="K94" s="359"/>
      <c r="L94" s="359"/>
      <c r="M94" s="359"/>
      <c r="N94" s="359"/>
      <c r="O94" s="359"/>
      <c r="P94" s="359"/>
      <c r="Q94" s="359"/>
      <c r="R94" s="359"/>
      <c r="S94" s="359"/>
      <c r="T94" s="359"/>
      <c r="U94" s="359"/>
      <c r="V94" s="359"/>
      <c r="W94" s="359"/>
      <c r="X94" s="359"/>
      <c r="Y94" s="359"/>
      <c r="Z94" s="359"/>
    </row>
    <row r="95" spans="1:26" ht="12.75" customHeight="1">
      <c r="A95" s="385"/>
      <c r="B95" s="386"/>
      <c r="C95" s="386"/>
      <c r="D95" s="417"/>
      <c r="E95" s="386"/>
      <c r="F95" s="359"/>
      <c r="G95" s="359"/>
      <c r="H95" s="359"/>
      <c r="I95" s="359"/>
      <c r="J95" s="359"/>
      <c r="K95" s="359"/>
      <c r="L95" s="359"/>
      <c r="M95" s="359"/>
      <c r="N95" s="359"/>
      <c r="O95" s="359"/>
      <c r="P95" s="359"/>
      <c r="Q95" s="359"/>
      <c r="R95" s="359"/>
      <c r="S95" s="359"/>
      <c r="T95" s="359"/>
      <c r="U95" s="359"/>
      <c r="V95" s="359"/>
      <c r="W95" s="359"/>
      <c r="X95" s="359"/>
      <c r="Y95" s="359"/>
      <c r="Z95" s="359"/>
    </row>
    <row r="96" spans="1:26" ht="12.75" customHeight="1">
      <c r="A96" s="385"/>
      <c r="B96" s="386"/>
      <c r="C96" s="386"/>
      <c r="D96" s="417"/>
      <c r="E96" s="386"/>
      <c r="F96" s="359"/>
      <c r="G96" s="359"/>
      <c r="H96" s="359"/>
      <c r="I96" s="359"/>
      <c r="J96" s="359"/>
      <c r="K96" s="359"/>
      <c r="L96" s="359"/>
      <c r="M96" s="359"/>
      <c r="N96" s="359"/>
      <c r="O96" s="359"/>
      <c r="P96" s="359"/>
      <c r="Q96" s="359"/>
      <c r="R96" s="359"/>
      <c r="S96" s="359"/>
      <c r="T96" s="359"/>
      <c r="U96" s="359"/>
      <c r="V96" s="359"/>
      <c r="W96" s="359"/>
      <c r="X96" s="359"/>
      <c r="Y96" s="359"/>
      <c r="Z96" s="359"/>
    </row>
    <row r="97" spans="1:26" ht="12.75" customHeight="1">
      <c r="A97" s="385"/>
      <c r="B97" s="386"/>
      <c r="C97" s="386"/>
      <c r="D97" s="417"/>
      <c r="E97" s="386"/>
      <c r="F97" s="359"/>
      <c r="G97" s="359"/>
      <c r="H97" s="359"/>
      <c r="I97" s="359"/>
      <c r="J97" s="359"/>
      <c r="K97" s="359"/>
      <c r="L97" s="359"/>
      <c r="M97" s="359"/>
      <c r="N97" s="359"/>
      <c r="O97" s="359"/>
      <c r="P97" s="359"/>
      <c r="Q97" s="359"/>
      <c r="R97" s="359"/>
      <c r="S97" s="359"/>
      <c r="T97" s="359"/>
      <c r="U97" s="359"/>
      <c r="V97" s="359"/>
      <c r="W97" s="359"/>
      <c r="X97" s="359"/>
      <c r="Y97" s="359"/>
      <c r="Z97" s="359"/>
    </row>
    <row r="98" spans="1:26" ht="12.75" customHeight="1">
      <c r="A98" s="385"/>
      <c r="B98" s="386"/>
      <c r="C98" s="386"/>
      <c r="D98" s="417"/>
      <c r="E98" s="386"/>
      <c r="F98" s="359"/>
      <c r="G98" s="359"/>
      <c r="H98" s="359"/>
      <c r="I98" s="359"/>
      <c r="J98" s="359"/>
      <c r="K98" s="359"/>
      <c r="L98" s="359"/>
      <c r="M98" s="359"/>
      <c r="N98" s="359"/>
      <c r="O98" s="359"/>
      <c r="P98" s="359"/>
      <c r="Q98" s="359"/>
      <c r="R98" s="359"/>
      <c r="S98" s="359"/>
      <c r="T98" s="359"/>
      <c r="U98" s="359"/>
      <c r="V98" s="359"/>
      <c r="W98" s="359"/>
      <c r="X98" s="359"/>
      <c r="Y98" s="359"/>
      <c r="Z98" s="359"/>
    </row>
    <row r="99" spans="1:26" ht="12.75" customHeight="1">
      <c r="A99" s="385"/>
      <c r="B99" s="386"/>
      <c r="C99" s="386"/>
      <c r="D99" s="417"/>
      <c r="E99" s="386"/>
      <c r="F99" s="359"/>
      <c r="G99" s="359"/>
      <c r="H99" s="359"/>
      <c r="I99" s="359"/>
      <c r="J99" s="359"/>
      <c r="K99" s="359"/>
      <c r="L99" s="359"/>
      <c r="M99" s="359"/>
      <c r="N99" s="359"/>
      <c r="O99" s="359"/>
      <c r="P99" s="359"/>
      <c r="Q99" s="359"/>
      <c r="R99" s="359"/>
      <c r="S99" s="359"/>
      <c r="T99" s="359"/>
      <c r="U99" s="359"/>
      <c r="V99" s="359"/>
      <c r="W99" s="359"/>
      <c r="X99" s="359"/>
      <c r="Y99" s="359"/>
      <c r="Z99" s="359"/>
    </row>
    <row r="100" spans="1:26" ht="12.75" customHeight="1">
      <c r="A100" s="385"/>
      <c r="B100" s="386"/>
      <c r="C100" s="386"/>
      <c r="D100" s="417"/>
      <c r="E100" s="386"/>
      <c r="F100" s="359"/>
      <c r="G100" s="359"/>
      <c r="H100" s="359"/>
      <c r="I100" s="359"/>
      <c r="J100" s="359"/>
      <c r="K100" s="359"/>
      <c r="L100" s="359"/>
      <c r="M100" s="359"/>
      <c r="N100" s="359"/>
      <c r="O100" s="359"/>
      <c r="P100" s="359"/>
      <c r="Q100" s="359"/>
      <c r="R100" s="359"/>
      <c r="S100" s="359"/>
      <c r="T100" s="359"/>
      <c r="U100" s="359"/>
      <c r="V100" s="359"/>
      <c r="W100" s="359"/>
      <c r="X100" s="359"/>
      <c r="Y100" s="359"/>
      <c r="Z100" s="359"/>
    </row>
    <row r="101" spans="1:26" ht="12.75" customHeight="1">
      <c r="A101" s="385"/>
      <c r="B101" s="386"/>
      <c r="C101" s="386"/>
      <c r="D101" s="417"/>
      <c r="E101" s="386"/>
      <c r="F101" s="359"/>
      <c r="G101" s="359"/>
      <c r="H101" s="359"/>
      <c r="I101" s="359"/>
      <c r="J101" s="359"/>
      <c r="K101" s="359"/>
      <c r="L101" s="359"/>
      <c r="M101" s="359"/>
      <c r="N101" s="359"/>
      <c r="O101" s="359"/>
      <c r="P101" s="359"/>
      <c r="Q101" s="359"/>
      <c r="R101" s="359"/>
      <c r="S101" s="359"/>
      <c r="T101" s="359"/>
      <c r="U101" s="359"/>
      <c r="V101" s="359"/>
      <c r="W101" s="359"/>
      <c r="X101" s="359"/>
      <c r="Y101" s="359"/>
      <c r="Z101" s="359"/>
    </row>
    <row r="102" spans="1:26" ht="12.75" customHeight="1">
      <c r="A102" s="385"/>
      <c r="B102" s="386"/>
      <c r="C102" s="386"/>
      <c r="D102" s="417"/>
      <c r="E102" s="386"/>
      <c r="F102" s="359"/>
      <c r="G102" s="359"/>
      <c r="H102" s="359"/>
      <c r="I102" s="359"/>
      <c r="J102" s="359"/>
      <c r="K102" s="359"/>
      <c r="L102" s="359"/>
      <c r="M102" s="359"/>
      <c r="N102" s="359"/>
      <c r="O102" s="359"/>
      <c r="P102" s="359"/>
      <c r="Q102" s="359"/>
      <c r="R102" s="359"/>
      <c r="S102" s="359"/>
      <c r="T102" s="359"/>
      <c r="U102" s="359"/>
      <c r="V102" s="359"/>
      <c r="W102" s="359"/>
      <c r="X102" s="359"/>
      <c r="Y102" s="359"/>
      <c r="Z102" s="359"/>
    </row>
    <row r="103" spans="1:26" ht="12.75" customHeight="1">
      <c r="A103" s="385"/>
      <c r="B103" s="386"/>
      <c r="C103" s="386"/>
      <c r="D103" s="417"/>
      <c r="E103" s="386"/>
      <c r="F103" s="359"/>
      <c r="G103" s="359"/>
      <c r="H103" s="359"/>
      <c r="I103" s="359"/>
      <c r="J103" s="359"/>
      <c r="K103" s="359"/>
      <c r="L103" s="359"/>
      <c r="M103" s="359"/>
      <c r="N103" s="359"/>
      <c r="O103" s="359"/>
      <c r="P103" s="359"/>
      <c r="Q103" s="359"/>
      <c r="R103" s="359"/>
      <c r="S103" s="359"/>
      <c r="T103" s="359"/>
      <c r="U103" s="359"/>
      <c r="V103" s="359"/>
      <c r="W103" s="359"/>
      <c r="X103" s="359"/>
      <c r="Y103" s="359"/>
      <c r="Z103" s="359"/>
    </row>
    <row r="104" spans="1:26" ht="12.75" customHeight="1">
      <c r="A104" s="385"/>
      <c r="B104" s="386"/>
      <c r="C104" s="386"/>
      <c r="D104" s="417"/>
      <c r="E104" s="386"/>
      <c r="F104" s="359"/>
      <c r="G104" s="359"/>
      <c r="H104" s="359"/>
      <c r="I104" s="359"/>
      <c r="J104" s="359"/>
      <c r="K104" s="359"/>
      <c r="L104" s="359"/>
      <c r="M104" s="359"/>
      <c r="N104" s="359"/>
      <c r="O104" s="359"/>
      <c r="P104" s="359"/>
      <c r="Q104" s="359"/>
      <c r="R104" s="359"/>
      <c r="S104" s="359"/>
      <c r="T104" s="359"/>
      <c r="U104" s="359"/>
      <c r="V104" s="359"/>
      <c r="W104" s="359"/>
      <c r="X104" s="359"/>
      <c r="Y104" s="359"/>
      <c r="Z104" s="359"/>
    </row>
    <row r="105" spans="1:26" ht="12.75" customHeight="1">
      <c r="A105" s="385"/>
      <c r="B105" s="386"/>
      <c r="C105" s="386"/>
      <c r="D105" s="417"/>
      <c r="E105" s="386"/>
      <c r="F105" s="359"/>
      <c r="G105" s="359"/>
      <c r="H105" s="359"/>
      <c r="I105" s="359"/>
      <c r="J105" s="359"/>
      <c r="K105" s="359"/>
      <c r="L105" s="359"/>
      <c r="M105" s="359"/>
      <c r="N105" s="359"/>
      <c r="O105" s="359"/>
      <c r="P105" s="359"/>
      <c r="Q105" s="359"/>
      <c r="R105" s="359"/>
      <c r="S105" s="359"/>
      <c r="T105" s="359"/>
      <c r="U105" s="359"/>
      <c r="V105" s="359"/>
      <c r="W105" s="359"/>
      <c r="X105" s="359"/>
      <c r="Y105" s="359"/>
      <c r="Z105" s="359"/>
    </row>
    <row r="106" spans="1:26" ht="12.75" customHeight="1">
      <c r="A106" s="385"/>
      <c r="B106" s="386"/>
      <c r="C106" s="386"/>
      <c r="D106" s="417"/>
      <c r="E106" s="386"/>
      <c r="F106" s="359"/>
      <c r="G106" s="359"/>
      <c r="H106" s="359"/>
      <c r="I106" s="359"/>
      <c r="J106" s="359"/>
      <c r="K106" s="359"/>
      <c r="L106" s="359"/>
      <c r="M106" s="359"/>
      <c r="N106" s="359"/>
      <c r="O106" s="359"/>
      <c r="P106" s="359"/>
      <c r="Q106" s="359"/>
      <c r="R106" s="359"/>
      <c r="S106" s="359"/>
      <c r="T106" s="359"/>
      <c r="U106" s="359"/>
      <c r="V106" s="359"/>
      <c r="W106" s="359"/>
      <c r="X106" s="359"/>
      <c r="Y106" s="359"/>
      <c r="Z106" s="359"/>
    </row>
    <row r="107" spans="1:26" ht="12.75" customHeight="1">
      <c r="A107" s="385"/>
      <c r="B107" s="386"/>
      <c r="C107" s="386"/>
      <c r="D107" s="417"/>
      <c r="E107" s="386"/>
      <c r="F107" s="359"/>
      <c r="G107" s="359"/>
      <c r="H107" s="359"/>
      <c r="I107" s="359"/>
      <c r="J107" s="359"/>
      <c r="K107" s="359"/>
      <c r="L107" s="359"/>
      <c r="M107" s="359"/>
      <c r="N107" s="359"/>
      <c r="O107" s="359"/>
      <c r="P107" s="359"/>
      <c r="Q107" s="359"/>
      <c r="R107" s="359"/>
      <c r="S107" s="359"/>
      <c r="T107" s="359"/>
      <c r="U107" s="359"/>
      <c r="V107" s="359"/>
      <c r="W107" s="359"/>
      <c r="X107" s="359"/>
      <c r="Y107" s="359"/>
      <c r="Z107" s="359"/>
    </row>
    <row r="108" spans="1:26" ht="12.75" customHeight="1">
      <c r="A108" s="385"/>
      <c r="B108" s="386"/>
      <c r="C108" s="386"/>
      <c r="D108" s="417"/>
      <c r="E108" s="386"/>
      <c r="F108" s="359"/>
      <c r="G108" s="359"/>
      <c r="H108" s="359"/>
      <c r="I108" s="359"/>
      <c r="J108" s="359"/>
      <c r="K108" s="359"/>
      <c r="L108" s="359"/>
      <c r="M108" s="359"/>
      <c r="N108" s="359"/>
      <c r="O108" s="359"/>
      <c r="P108" s="359"/>
      <c r="Q108" s="359"/>
      <c r="R108" s="359"/>
      <c r="S108" s="359"/>
      <c r="T108" s="359"/>
      <c r="U108" s="359"/>
      <c r="V108" s="359"/>
      <c r="W108" s="359"/>
      <c r="X108" s="359"/>
      <c r="Y108" s="359"/>
      <c r="Z108" s="359"/>
    </row>
    <row r="109" spans="1:26" ht="12.75" customHeight="1">
      <c r="A109" s="385"/>
      <c r="B109" s="386"/>
      <c r="C109" s="386"/>
      <c r="D109" s="417"/>
      <c r="E109" s="386"/>
      <c r="F109" s="359"/>
      <c r="G109" s="359"/>
      <c r="H109" s="359"/>
      <c r="I109" s="359"/>
      <c r="J109" s="359"/>
      <c r="K109" s="359"/>
      <c r="L109" s="359"/>
      <c r="M109" s="359"/>
      <c r="N109" s="359"/>
      <c r="O109" s="359"/>
      <c r="P109" s="359"/>
      <c r="Q109" s="359"/>
      <c r="R109" s="359"/>
      <c r="S109" s="359"/>
      <c r="T109" s="359"/>
      <c r="U109" s="359"/>
      <c r="V109" s="359"/>
      <c r="W109" s="359"/>
      <c r="X109" s="359"/>
      <c r="Y109" s="359"/>
      <c r="Z109" s="359"/>
    </row>
    <row r="110" spans="1:26" ht="12.75" customHeight="1">
      <c r="A110" s="385"/>
      <c r="B110" s="386"/>
      <c r="C110" s="386"/>
      <c r="D110" s="417"/>
      <c r="E110" s="386"/>
      <c r="F110" s="359"/>
      <c r="G110" s="359"/>
      <c r="H110" s="359"/>
      <c r="I110" s="359"/>
      <c r="J110" s="359"/>
      <c r="K110" s="359"/>
      <c r="L110" s="359"/>
      <c r="M110" s="359"/>
      <c r="N110" s="359"/>
      <c r="O110" s="359"/>
      <c r="P110" s="359"/>
      <c r="Q110" s="359"/>
      <c r="R110" s="359"/>
      <c r="S110" s="359"/>
      <c r="T110" s="359"/>
      <c r="U110" s="359"/>
      <c r="V110" s="359"/>
      <c r="W110" s="359"/>
      <c r="X110" s="359"/>
      <c r="Y110" s="359"/>
      <c r="Z110" s="359"/>
    </row>
    <row r="111" spans="1:26" ht="12.75" customHeight="1">
      <c r="A111" s="385"/>
      <c r="B111" s="386"/>
      <c r="C111" s="386"/>
      <c r="D111" s="417"/>
      <c r="E111" s="386"/>
      <c r="F111" s="359"/>
      <c r="G111" s="359"/>
      <c r="H111" s="359"/>
      <c r="I111" s="359"/>
      <c r="J111" s="359"/>
      <c r="K111" s="359"/>
      <c r="L111" s="359"/>
      <c r="M111" s="359"/>
      <c r="N111" s="359"/>
      <c r="O111" s="359"/>
      <c r="P111" s="359"/>
      <c r="Q111" s="359"/>
      <c r="R111" s="359"/>
      <c r="S111" s="359"/>
      <c r="T111" s="359"/>
      <c r="U111" s="359"/>
      <c r="V111" s="359"/>
      <c r="W111" s="359"/>
      <c r="X111" s="359"/>
      <c r="Y111" s="359"/>
      <c r="Z111" s="359"/>
    </row>
    <row r="112" spans="1:26" ht="12.75" customHeight="1">
      <c r="A112" s="385"/>
      <c r="B112" s="386"/>
      <c r="C112" s="386"/>
      <c r="D112" s="417"/>
      <c r="E112" s="386"/>
      <c r="F112" s="359"/>
      <c r="G112" s="359"/>
      <c r="H112" s="359"/>
      <c r="I112" s="359"/>
      <c r="J112" s="359"/>
      <c r="K112" s="359"/>
      <c r="L112" s="359"/>
      <c r="M112" s="359"/>
      <c r="N112" s="359"/>
      <c r="O112" s="359"/>
      <c r="P112" s="359"/>
      <c r="Q112" s="359"/>
      <c r="R112" s="359"/>
      <c r="S112" s="359"/>
      <c r="T112" s="359"/>
      <c r="U112" s="359"/>
      <c r="V112" s="359"/>
      <c r="W112" s="359"/>
      <c r="X112" s="359"/>
      <c r="Y112" s="359"/>
      <c r="Z112" s="359"/>
    </row>
    <row r="113" spans="1:26" ht="12.75" customHeight="1">
      <c r="A113" s="385"/>
      <c r="B113" s="386"/>
      <c r="C113" s="386"/>
      <c r="D113" s="417"/>
      <c r="E113" s="386"/>
      <c r="F113" s="359"/>
      <c r="G113" s="359"/>
      <c r="H113" s="359"/>
      <c r="I113" s="359"/>
      <c r="J113" s="359"/>
      <c r="K113" s="359"/>
      <c r="L113" s="359"/>
      <c r="M113" s="359"/>
      <c r="N113" s="359"/>
      <c r="O113" s="359"/>
      <c r="P113" s="359"/>
      <c r="Q113" s="359"/>
      <c r="R113" s="359"/>
      <c r="S113" s="359"/>
      <c r="T113" s="359"/>
      <c r="U113" s="359"/>
      <c r="V113" s="359"/>
      <c r="W113" s="359"/>
      <c r="X113" s="359"/>
      <c r="Y113" s="359"/>
      <c r="Z113" s="359"/>
    </row>
    <row r="114" spans="1:26" ht="12.75" customHeight="1">
      <c r="A114" s="385"/>
      <c r="B114" s="386"/>
      <c r="C114" s="386"/>
      <c r="D114" s="417"/>
      <c r="E114" s="386"/>
      <c r="F114" s="359"/>
      <c r="G114" s="359"/>
      <c r="H114" s="359"/>
      <c r="I114" s="359"/>
      <c r="J114" s="359"/>
      <c r="K114" s="359"/>
      <c r="L114" s="359"/>
      <c r="M114" s="359"/>
      <c r="N114" s="359"/>
      <c r="O114" s="359"/>
      <c r="P114" s="359"/>
      <c r="Q114" s="359"/>
      <c r="R114" s="359"/>
      <c r="S114" s="359"/>
      <c r="T114" s="359"/>
      <c r="U114" s="359"/>
      <c r="V114" s="359"/>
      <c r="W114" s="359"/>
      <c r="X114" s="359"/>
      <c r="Y114" s="359"/>
      <c r="Z114" s="359"/>
    </row>
    <row r="115" spans="1:26" ht="12.75" customHeight="1">
      <c r="A115" s="385"/>
      <c r="B115" s="386"/>
      <c r="C115" s="386"/>
      <c r="D115" s="417"/>
      <c r="E115" s="386"/>
      <c r="F115" s="359"/>
      <c r="G115" s="359"/>
      <c r="H115" s="359"/>
      <c r="I115" s="359"/>
      <c r="J115" s="359"/>
      <c r="K115" s="359"/>
      <c r="L115" s="359"/>
      <c r="M115" s="359"/>
      <c r="N115" s="359"/>
      <c r="O115" s="359"/>
      <c r="P115" s="359"/>
      <c r="Q115" s="359"/>
      <c r="R115" s="359"/>
      <c r="S115" s="359"/>
      <c r="T115" s="359"/>
      <c r="U115" s="359"/>
      <c r="V115" s="359"/>
      <c r="W115" s="359"/>
      <c r="X115" s="359"/>
      <c r="Y115" s="359"/>
      <c r="Z115" s="359"/>
    </row>
    <row r="116" spans="1:26" ht="12.75" customHeight="1">
      <c r="A116" s="385"/>
      <c r="B116" s="386"/>
      <c r="C116" s="386"/>
      <c r="D116" s="417"/>
      <c r="E116" s="386"/>
      <c r="F116" s="359"/>
      <c r="G116" s="359"/>
      <c r="H116" s="359"/>
      <c r="I116" s="359"/>
      <c r="J116" s="359"/>
      <c r="K116" s="359"/>
      <c r="L116" s="359"/>
      <c r="M116" s="359"/>
      <c r="N116" s="359"/>
      <c r="O116" s="359"/>
      <c r="P116" s="359"/>
      <c r="Q116" s="359"/>
      <c r="R116" s="359"/>
      <c r="S116" s="359"/>
      <c r="T116" s="359"/>
      <c r="U116" s="359"/>
      <c r="V116" s="359"/>
      <c r="W116" s="359"/>
      <c r="X116" s="359"/>
      <c r="Y116" s="359"/>
      <c r="Z116" s="359"/>
    </row>
    <row r="117" spans="1:26" ht="12.75" customHeight="1">
      <c r="A117" s="385"/>
      <c r="B117" s="386"/>
      <c r="C117" s="386"/>
      <c r="D117" s="417"/>
      <c r="E117" s="386"/>
      <c r="F117" s="359"/>
      <c r="G117" s="359"/>
      <c r="H117" s="359"/>
      <c r="I117" s="359"/>
      <c r="J117" s="359"/>
      <c r="K117" s="359"/>
      <c r="L117" s="359"/>
      <c r="M117" s="359"/>
      <c r="N117" s="359"/>
      <c r="O117" s="359"/>
      <c r="P117" s="359"/>
      <c r="Q117" s="359"/>
      <c r="R117" s="359"/>
      <c r="S117" s="359"/>
      <c r="T117" s="359"/>
      <c r="U117" s="359"/>
      <c r="V117" s="359"/>
      <c r="W117" s="359"/>
      <c r="X117" s="359"/>
      <c r="Y117" s="359"/>
      <c r="Z117" s="359"/>
    </row>
    <row r="118" spans="1:26" ht="12.75" customHeight="1">
      <c r="A118" s="385"/>
      <c r="B118" s="386"/>
      <c r="C118" s="386"/>
      <c r="D118" s="417"/>
      <c r="E118" s="386"/>
      <c r="F118" s="359"/>
      <c r="G118" s="359"/>
      <c r="H118" s="359"/>
      <c r="I118" s="359"/>
      <c r="J118" s="359"/>
      <c r="K118" s="359"/>
      <c r="L118" s="359"/>
      <c r="M118" s="359"/>
      <c r="N118" s="359"/>
      <c r="O118" s="359"/>
      <c r="P118" s="359"/>
      <c r="Q118" s="359"/>
      <c r="R118" s="359"/>
      <c r="S118" s="359"/>
      <c r="T118" s="359"/>
      <c r="U118" s="359"/>
      <c r="V118" s="359"/>
      <c r="W118" s="359"/>
      <c r="X118" s="359"/>
      <c r="Y118" s="359"/>
      <c r="Z118" s="359"/>
    </row>
    <row r="119" spans="1:26" ht="12.75" customHeight="1">
      <c r="A119" s="385"/>
      <c r="B119" s="386"/>
      <c r="C119" s="386"/>
      <c r="D119" s="417"/>
      <c r="E119" s="386"/>
      <c r="F119" s="359"/>
      <c r="G119" s="359"/>
      <c r="H119" s="359"/>
      <c r="I119" s="359"/>
      <c r="J119" s="359"/>
      <c r="K119" s="359"/>
      <c r="L119" s="359"/>
      <c r="M119" s="359"/>
      <c r="N119" s="359"/>
      <c r="O119" s="359"/>
      <c r="P119" s="359"/>
      <c r="Q119" s="359"/>
      <c r="R119" s="359"/>
      <c r="S119" s="359"/>
      <c r="T119" s="359"/>
      <c r="U119" s="359"/>
      <c r="V119" s="359"/>
      <c r="W119" s="359"/>
      <c r="X119" s="359"/>
      <c r="Y119" s="359"/>
      <c r="Z119" s="359"/>
    </row>
    <row r="120" spans="1:26" ht="12.75" customHeight="1">
      <c r="A120" s="385"/>
      <c r="B120" s="386"/>
      <c r="C120" s="386"/>
      <c r="D120" s="417"/>
      <c r="E120" s="386"/>
      <c r="F120" s="359"/>
      <c r="G120" s="359"/>
      <c r="H120" s="359"/>
      <c r="I120" s="359"/>
      <c r="J120" s="359"/>
      <c r="K120" s="359"/>
      <c r="L120" s="359"/>
      <c r="M120" s="359"/>
      <c r="N120" s="359"/>
      <c r="O120" s="359"/>
      <c r="P120" s="359"/>
      <c r="Q120" s="359"/>
      <c r="R120" s="359"/>
      <c r="S120" s="359"/>
      <c r="T120" s="359"/>
      <c r="U120" s="359"/>
      <c r="V120" s="359"/>
      <c r="W120" s="359"/>
      <c r="X120" s="359"/>
      <c r="Y120" s="359"/>
      <c r="Z120" s="359"/>
    </row>
    <row r="121" spans="1:26" ht="12.75" customHeight="1">
      <c r="A121" s="385"/>
      <c r="B121" s="386"/>
      <c r="C121" s="386"/>
      <c r="D121" s="417"/>
      <c r="E121" s="386"/>
      <c r="F121" s="359"/>
      <c r="G121" s="359"/>
      <c r="H121" s="359"/>
      <c r="I121" s="359"/>
      <c r="J121" s="359"/>
      <c r="K121" s="359"/>
      <c r="L121" s="359"/>
      <c r="M121" s="359"/>
      <c r="N121" s="359"/>
      <c r="O121" s="359"/>
      <c r="P121" s="359"/>
      <c r="Q121" s="359"/>
      <c r="R121" s="359"/>
      <c r="S121" s="359"/>
      <c r="T121" s="359"/>
      <c r="U121" s="359"/>
      <c r="V121" s="359"/>
      <c r="W121" s="359"/>
      <c r="X121" s="359"/>
      <c r="Y121" s="359"/>
      <c r="Z121" s="359"/>
    </row>
    <row r="122" spans="1:26" ht="12.75" customHeight="1">
      <c r="A122" s="385"/>
      <c r="B122" s="386"/>
      <c r="C122" s="386"/>
      <c r="D122" s="417"/>
      <c r="E122" s="386"/>
      <c r="F122" s="359"/>
      <c r="G122" s="359"/>
      <c r="H122" s="359"/>
      <c r="I122" s="359"/>
      <c r="J122" s="359"/>
      <c r="K122" s="359"/>
      <c r="L122" s="359"/>
      <c r="M122" s="359"/>
      <c r="N122" s="359"/>
      <c r="O122" s="359"/>
      <c r="P122" s="359"/>
      <c r="Q122" s="359"/>
      <c r="R122" s="359"/>
      <c r="S122" s="359"/>
      <c r="T122" s="359"/>
      <c r="U122" s="359"/>
      <c r="V122" s="359"/>
      <c r="W122" s="359"/>
      <c r="X122" s="359"/>
      <c r="Y122" s="359"/>
      <c r="Z122" s="359"/>
    </row>
    <row r="123" spans="1:26" ht="12.75" customHeight="1">
      <c r="A123" s="385"/>
      <c r="B123" s="386"/>
      <c r="C123" s="386"/>
      <c r="D123" s="417"/>
      <c r="E123" s="386"/>
      <c r="F123" s="359"/>
      <c r="G123" s="359"/>
      <c r="H123" s="359"/>
      <c r="I123" s="359"/>
      <c r="J123" s="359"/>
      <c r="K123" s="359"/>
      <c r="L123" s="359"/>
      <c r="M123" s="359"/>
      <c r="N123" s="359"/>
      <c r="O123" s="359"/>
      <c r="P123" s="359"/>
      <c r="Q123" s="359"/>
      <c r="R123" s="359"/>
      <c r="S123" s="359"/>
      <c r="T123" s="359"/>
      <c r="U123" s="359"/>
      <c r="V123" s="359"/>
      <c r="W123" s="359"/>
      <c r="X123" s="359"/>
      <c r="Y123" s="359"/>
      <c r="Z123" s="359"/>
    </row>
    <row r="124" spans="1:26" ht="12.75" customHeight="1">
      <c r="A124" s="385"/>
      <c r="B124" s="386"/>
      <c r="C124" s="386"/>
      <c r="D124" s="417"/>
      <c r="E124" s="386"/>
      <c r="F124" s="359"/>
      <c r="G124" s="359"/>
      <c r="H124" s="359"/>
      <c r="I124" s="359"/>
      <c r="J124" s="359"/>
      <c r="K124" s="359"/>
      <c r="L124" s="359"/>
      <c r="M124" s="359"/>
      <c r="N124" s="359"/>
      <c r="O124" s="359"/>
      <c r="P124" s="359"/>
      <c r="Q124" s="359"/>
      <c r="R124" s="359"/>
      <c r="S124" s="359"/>
      <c r="T124" s="359"/>
      <c r="U124" s="359"/>
      <c r="V124" s="359"/>
      <c r="W124" s="359"/>
      <c r="X124" s="359"/>
      <c r="Y124" s="359"/>
      <c r="Z124" s="359"/>
    </row>
    <row r="125" spans="1:26" ht="12.75" customHeight="1">
      <c r="A125" s="385"/>
      <c r="B125" s="386"/>
      <c r="C125" s="386"/>
      <c r="D125" s="417"/>
      <c r="E125" s="386"/>
      <c r="F125" s="359"/>
      <c r="G125" s="359"/>
      <c r="H125" s="359"/>
      <c r="I125" s="359"/>
      <c r="J125" s="359"/>
      <c r="K125" s="359"/>
      <c r="L125" s="359"/>
      <c r="M125" s="359"/>
      <c r="N125" s="359"/>
      <c r="O125" s="359"/>
      <c r="P125" s="359"/>
      <c r="Q125" s="359"/>
      <c r="R125" s="359"/>
      <c r="S125" s="359"/>
      <c r="T125" s="359"/>
      <c r="U125" s="359"/>
      <c r="V125" s="359"/>
      <c r="W125" s="359"/>
      <c r="X125" s="359"/>
      <c r="Y125" s="359"/>
      <c r="Z125" s="359"/>
    </row>
    <row r="126" spans="1:26" ht="12.75" customHeight="1">
      <c r="A126" s="385"/>
      <c r="B126" s="386"/>
      <c r="C126" s="386"/>
      <c r="D126" s="417"/>
      <c r="E126" s="386"/>
      <c r="F126" s="359"/>
      <c r="G126" s="359"/>
      <c r="H126" s="359"/>
      <c r="I126" s="359"/>
      <c r="J126" s="359"/>
      <c r="K126" s="359"/>
      <c r="L126" s="359"/>
      <c r="M126" s="359"/>
      <c r="N126" s="359"/>
      <c r="O126" s="359"/>
      <c r="P126" s="359"/>
      <c r="Q126" s="359"/>
      <c r="R126" s="359"/>
      <c r="S126" s="359"/>
      <c r="T126" s="359"/>
      <c r="U126" s="359"/>
      <c r="V126" s="359"/>
      <c r="W126" s="359"/>
      <c r="X126" s="359"/>
      <c r="Y126" s="359"/>
      <c r="Z126" s="359"/>
    </row>
    <row r="127" spans="1:26" ht="12.75" customHeight="1">
      <c r="A127" s="385"/>
      <c r="B127" s="386"/>
      <c r="C127" s="386"/>
      <c r="D127" s="417"/>
      <c r="E127" s="386"/>
      <c r="F127" s="359"/>
      <c r="G127" s="359"/>
      <c r="H127" s="359"/>
      <c r="I127" s="359"/>
      <c r="J127" s="359"/>
      <c r="K127" s="359"/>
      <c r="L127" s="359"/>
      <c r="M127" s="359"/>
      <c r="N127" s="359"/>
      <c r="O127" s="359"/>
      <c r="P127" s="359"/>
      <c r="Q127" s="359"/>
      <c r="R127" s="359"/>
      <c r="S127" s="359"/>
      <c r="T127" s="359"/>
      <c r="U127" s="359"/>
      <c r="V127" s="359"/>
      <c r="W127" s="359"/>
      <c r="X127" s="359"/>
      <c r="Y127" s="359"/>
      <c r="Z127" s="359"/>
    </row>
    <row r="128" spans="1:26" ht="12.75" customHeight="1">
      <c r="A128" s="385"/>
      <c r="B128" s="386"/>
      <c r="C128" s="386"/>
      <c r="D128" s="417"/>
      <c r="E128" s="386"/>
      <c r="F128" s="359"/>
      <c r="G128" s="359"/>
      <c r="H128" s="359"/>
      <c r="I128" s="359"/>
      <c r="J128" s="359"/>
      <c r="K128" s="359"/>
      <c r="L128" s="359"/>
      <c r="M128" s="359"/>
      <c r="N128" s="359"/>
      <c r="O128" s="359"/>
      <c r="P128" s="359"/>
      <c r="Q128" s="359"/>
      <c r="R128" s="359"/>
      <c r="S128" s="359"/>
      <c r="T128" s="359"/>
      <c r="U128" s="359"/>
      <c r="V128" s="359"/>
      <c r="W128" s="359"/>
      <c r="X128" s="359"/>
      <c r="Y128" s="359"/>
      <c r="Z128" s="359"/>
    </row>
    <row r="129" spans="1:26" ht="12.75" customHeight="1">
      <c r="A129" s="385"/>
      <c r="B129" s="386"/>
      <c r="C129" s="386"/>
      <c r="D129" s="417"/>
      <c r="E129" s="386"/>
      <c r="F129" s="359"/>
      <c r="G129" s="359"/>
      <c r="H129" s="359"/>
      <c r="I129" s="359"/>
      <c r="J129" s="359"/>
      <c r="K129" s="359"/>
      <c r="L129" s="359"/>
      <c r="M129" s="359"/>
      <c r="N129" s="359"/>
      <c r="O129" s="359"/>
      <c r="P129" s="359"/>
      <c r="Q129" s="359"/>
      <c r="R129" s="359"/>
      <c r="S129" s="359"/>
      <c r="T129" s="359"/>
      <c r="U129" s="359"/>
      <c r="V129" s="359"/>
      <c r="W129" s="359"/>
      <c r="X129" s="359"/>
      <c r="Y129" s="359"/>
      <c r="Z129" s="359"/>
    </row>
    <row r="130" spans="1:26" ht="12.75" customHeight="1">
      <c r="A130" s="385"/>
      <c r="B130" s="386"/>
      <c r="C130" s="386"/>
      <c r="D130" s="417"/>
      <c r="E130" s="386"/>
      <c r="F130" s="359"/>
      <c r="G130" s="359"/>
      <c r="H130" s="359"/>
      <c r="I130" s="359"/>
      <c r="J130" s="359"/>
      <c r="K130" s="359"/>
      <c r="L130" s="359"/>
      <c r="M130" s="359"/>
      <c r="N130" s="359"/>
      <c r="O130" s="359"/>
      <c r="P130" s="359"/>
      <c r="Q130" s="359"/>
      <c r="R130" s="359"/>
      <c r="S130" s="359"/>
      <c r="T130" s="359"/>
      <c r="U130" s="359"/>
      <c r="V130" s="359"/>
      <c r="W130" s="359"/>
      <c r="X130" s="359"/>
      <c r="Y130" s="359"/>
      <c r="Z130" s="359"/>
    </row>
    <row r="131" spans="1:26" ht="12.75" customHeight="1">
      <c r="A131" s="385"/>
      <c r="B131" s="386"/>
      <c r="C131" s="386"/>
      <c r="D131" s="417"/>
      <c r="E131" s="386"/>
      <c r="F131" s="359"/>
      <c r="G131" s="359"/>
      <c r="H131" s="359"/>
      <c r="I131" s="359"/>
      <c r="J131" s="359"/>
      <c r="K131" s="359"/>
      <c r="L131" s="359"/>
      <c r="M131" s="359"/>
      <c r="N131" s="359"/>
      <c r="O131" s="359"/>
      <c r="P131" s="359"/>
      <c r="Q131" s="359"/>
      <c r="R131" s="359"/>
      <c r="S131" s="359"/>
      <c r="T131" s="359"/>
      <c r="U131" s="359"/>
      <c r="V131" s="359"/>
      <c r="W131" s="359"/>
      <c r="X131" s="359"/>
      <c r="Y131" s="359"/>
      <c r="Z131" s="359"/>
    </row>
    <row r="132" spans="1:26" ht="12.75" customHeight="1">
      <c r="A132" s="385"/>
      <c r="B132" s="386"/>
      <c r="C132" s="386"/>
      <c r="D132" s="417"/>
      <c r="E132" s="386"/>
      <c r="F132" s="359"/>
      <c r="G132" s="359"/>
      <c r="H132" s="359"/>
      <c r="I132" s="359"/>
      <c r="J132" s="359"/>
      <c r="K132" s="359"/>
      <c r="L132" s="359"/>
      <c r="M132" s="359"/>
      <c r="N132" s="359"/>
      <c r="O132" s="359"/>
      <c r="P132" s="359"/>
      <c r="Q132" s="359"/>
      <c r="R132" s="359"/>
      <c r="S132" s="359"/>
      <c r="T132" s="359"/>
      <c r="U132" s="359"/>
      <c r="V132" s="359"/>
      <c r="W132" s="359"/>
      <c r="X132" s="359"/>
      <c r="Y132" s="359"/>
      <c r="Z132" s="359"/>
    </row>
    <row r="133" spans="1:26" ht="12.75" customHeight="1">
      <c r="A133" s="385"/>
      <c r="B133" s="386"/>
      <c r="C133" s="386"/>
      <c r="D133" s="417"/>
      <c r="E133" s="386"/>
      <c r="F133" s="359"/>
      <c r="G133" s="359"/>
      <c r="H133" s="359"/>
      <c r="I133" s="359"/>
      <c r="J133" s="359"/>
      <c r="K133" s="359"/>
      <c r="L133" s="359"/>
      <c r="M133" s="359"/>
      <c r="N133" s="359"/>
      <c r="O133" s="359"/>
      <c r="P133" s="359"/>
      <c r="Q133" s="359"/>
      <c r="R133" s="359"/>
      <c r="S133" s="359"/>
      <c r="T133" s="359"/>
      <c r="U133" s="359"/>
      <c r="V133" s="359"/>
      <c r="W133" s="359"/>
      <c r="X133" s="359"/>
      <c r="Y133" s="359"/>
      <c r="Z133" s="359"/>
    </row>
    <row r="134" spans="1:26" ht="12.75" customHeight="1">
      <c r="A134" s="385"/>
      <c r="B134" s="386"/>
      <c r="C134" s="386"/>
      <c r="D134" s="417"/>
      <c r="E134" s="386"/>
      <c r="F134" s="359"/>
      <c r="G134" s="359"/>
      <c r="H134" s="359"/>
      <c r="I134" s="359"/>
      <c r="J134" s="359"/>
      <c r="K134" s="359"/>
      <c r="L134" s="359"/>
      <c r="M134" s="359"/>
      <c r="N134" s="359"/>
      <c r="O134" s="359"/>
      <c r="P134" s="359"/>
      <c r="Q134" s="359"/>
      <c r="R134" s="359"/>
      <c r="S134" s="359"/>
      <c r="T134" s="359"/>
      <c r="U134" s="359"/>
      <c r="V134" s="359"/>
      <c r="W134" s="359"/>
      <c r="X134" s="359"/>
      <c r="Y134" s="359"/>
      <c r="Z134" s="359"/>
    </row>
    <row r="135" spans="1:26" ht="12.75" customHeight="1">
      <c r="A135" s="385"/>
      <c r="B135" s="386"/>
      <c r="C135" s="386"/>
      <c r="D135" s="417"/>
      <c r="E135" s="386"/>
      <c r="F135" s="359"/>
      <c r="G135" s="359"/>
      <c r="H135" s="359"/>
      <c r="I135" s="359"/>
      <c r="J135" s="359"/>
      <c r="K135" s="359"/>
      <c r="L135" s="359"/>
      <c r="M135" s="359"/>
      <c r="N135" s="359"/>
      <c r="O135" s="359"/>
      <c r="P135" s="359"/>
      <c r="Q135" s="359"/>
      <c r="R135" s="359"/>
      <c r="S135" s="359"/>
      <c r="T135" s="359"/>
      <c r="U135" s="359"/>
      <c r="V135" s="359"/>
      <c r="W135" s="359"/>
      <c r="X135" s="359"/>
      <c r="Y135" s="359"/>
      <c r="Z135" s="359"/>
    </row>
    <row r="136" spans="1:26" ht="12.75" customHeight="1">
      <c r="A136" s="385"/>
      <c r="B136" s="386"/>
      <c r="C136" s="386"/>
      <c r="D136" s="417"/>
      <c r="E136" s="386"/>
      <c r="F136" s="359"/>
      <c r="G136" s="359"/>
      <c r="H136" s="359"/>
      <c r="I136" s="359"/>
      <c r="J136" s="359"/>
      <c r="K136" s="359"/>
      <c r="L136" s="359"/>
      <c r="M136" s="359"/>
      <c r="N136" s="359"/>
      <c r="O136" s="359"/>
      <c r="P136" s="359"/>
      <c r="Q136" s="359"/>
      <c r="R136" s="359"/>
      <c r="S136" s="359"/>
      <c r="T136" s="359"/>
      <c r="U136" s="359"/>
      <c r="V136" s="359"/>
      <c r="W136" s="359"/>
      <c r="X136" s="359"/>
      <c r="Y136" s="359"/>
      <c r="Z136" s="359"/>
    </row>
    <row r="137" spans="1:26" ht="12.75" customHeight="1">
      <c r="A137" s="385"/>
      <c r="B137" s="386"/>
      <c r="C137" s="386"/>
      <c r="D137" s="417"/>
      <c r="E137" s="386"/>
      <c r="F137" s="359"/>
      <c r="G137" s="359"/>
      <c r="H137" s="359"/>
      <c r="I137" s="359"/>
      <c r="J137" s="359"/>
      <c r="K137" s="359"/>
      <c r="L137" s="359"/>
      <c r="M137" s="359"/>
      <c r="N137" s="359"/>
      <c r="O137" s="359"/>
      <c r="P137" s="359"/>
      <c r="Q137" s="359"/>
      <c r="R137" s="359"/>
      <c r="S137" s="359"/>
      <c r="T137" s="359"/>
      <c r="U137" s="359"/>
      <c r="V137" s="359"/>
      <c r="W137" s="359"/>
      <c r="X137" s="359"/>
      <c r="Y137" s="359"/>
      <c r="Z137" s="359"/>
    </row>
    <row r="138" spans="1:26" ht="12.75" customHeight="1">
      <c r="A138" s="385"/>
      <c r="B138" s="386"/>
      <c r="C138" s="386"/>
      <c r="D138" s="417"/>
      <c r="E138" s="386"/>
      <c r="F138" s="359"/>
      <c r="G138" s="359"/>
      <c r="H138" s="359"/>
      <c r="I138" s="359"/>
      <c r="J138" s="359"/>
      <c r="K138" s="359"/>
      <c r="L138" s="359"/>
      <c r="M138" s="359"/>
      <c r="N138" s="359"/>
      <c r="O138" s="359"/>
      <c r="P138" s="359"/>
      <c r="Q138" s="359"/>
      <c r="R138" s="359"/>
      <c r="S138" s="359"/>
      <c r="T138" s="359"/>
      <c r="U138" s="359"/>
      <c r="V138" s="359"/>
      <c r="W138" s="359"/>
      <c r="X138" s="359"/>
      <c r="Y138" s="359"/>
      <c r="Z138" s="359"/>
    </row>
    <row r="139" spans="1:26" ht="12.75" customHeight="1">
      <c r="A139" s="385"/>
      <c r="B139" s="386"/>
      <c r="C139" s="386"/>
      <c r="D139" s="417"/>
      <c r="E139" s="386"/>
      <c r="F139" s="359"/>
      <c r="G139" s="359"/>
      <c r="H139" s="359"/>
      <c r="I139" s="359"/>
      <c r="J139" s="359"/>
      <c r="K139" s="359"/>
      <c r="L139" s="359"/>
      <c r="M139" s="359"/>
      <c r="N139" s="359"/>
      <c r="O139" s="359"/>
      <c r="P139" s="359"/>
      <c r="Q139" s="359"/>
      <c r="R139" s="359"/>
      <c r="S139" s="359"/>
      <c r="T139" s="359"/>
      <c r="U139" s="359"/>
      <c r="V139" s="359"/>
      <c r="W139" s="359"/>
      <c r="X139" s="359"/>
      <c r="Y139" s="359"/>
      <c r="Z139" s="359"/>
    </row>
    <row r="140" spans="1:26" ht="12.75" customHeight="1">
      <c r="A140" s="385"/>
      <c r="B140" s="386"/>
      <c r="C140" s="386"/>
      <c r="D140" s="417"/>
      <c r="E140" s="386"/>
      <c r="F140" s="359"/>
      <c r="G140" s="359"/>
      <c r="H140" s="359"/>
      <c r="I140" s="359"/>
      <c r="J140" s="359"/>
      <c r="K140" s="359"/>
      <c r="L140" s="359"/>
      <c r="M140" s="359"/>
      <c r="N140" s="359"/>
      <c r="O140" s="359"/>
      <c r="P140" s="359"/>
      <c r="Q140" s="359"/>
      <c r="R140" s="359"/>
      <c r="S140" s="359"/>
      <c r="T140" s="359"/>
      <c r="U140" s="359"/>
      <c r="V140" s="359"/>
      <c r="W140" s="359"/>
      <c r="X140" s="359"/>
      <c r="Y140" s="359"/>
      <c r="Z140" s="359"/>
    </row>
    <row r="141" spans="1:26" ht="12.75" customHeight="1">
      <c r="A141" s="385"/>
      <c r="B141" s="386"/>
      <c r="C141" s="386"/>
      <c r="D141" s="417"/>
      <c r="E141" s="386"/>
      <c r="F141" s="359"/>
      <c r="G141" s="359"/>
      <c r="H141" s="359"/>
      <c r="I141" s="359"/>
      <c r="J141" s="359"/>
      <c r="K141" s="359"/>
      <c r="L141" s="359"/>
      <c r="M141" s="359"/>
      <c r="N141" s="359"/>
      <c r="O141" s="359"/>
      <c r="P141" s="359"/>
      <c r="Q141" s="359"/>
      <c r="R141" s="359"/>
      <c r="S141" s="359"/>
      <c r="T141" s="359"/>
      <c r="U141" s="359"/>
      <c r="V141" s="359"/>
      <c r="W141" s="359"/>
      <c r="X141" s="359"/>
      <c r="Y141" s="359"/>
      <c r="Z141" s="359"/>
    </row>
    <row r="142" spans="1:26" ht="12.75" customHeight="1">
      <c r="A142" s="385"/>
      <c r="B142" s="386"/>
      <c r="C142" s="386"/>
      <c r="D142" s="417"/>
      <c r="E142" s="386"/>
      <c r="F142" s="359"/>
      <c r="G142" s="359"/>
      <c r="H142" s="359"/>
      <c r="I142" s="359"/>
      <c r="J142" s="359"/>
      <c r="K142" s="359"/>
      <c r="L142" s="359"/>
      <c r="M142" s="359"/>
      <c r="N142" s="359"/>
      <c r="O142" s="359"/>
      <c r="P142" s="359"/>
      <c r="Q142" s="359"/>
      <c r="R142" s="359"/>
      <c r="S142" s="359"/>
      <c r="T142" s="359"/>
      <c r="U142" s="359"/>
      <c r="V142" s="359"/>
      <c r="W142" s="359"/>
      <c r="X142" s="359"/>
      <c r="Y142" s="359"/>
      <c r="Z142" s="359"/>
    </row>
    <row r="143" spans="1:26" ht="12.75" customHeight="1">
      <c r="A143" s="385"/>
      <c r="B143" s="386"/>
      <c r="C143" s="386"/>
      <c r="D143" s="417"/>
      <c r="E143" s="386"/>
      <c r="F143" s="359"/>
      <c r="G143" s="359"/>
      <c r="H143" s="359"/>
      <c r="I143" s="359"/>
      <c r="J143" s="359"/>
      <c r="K143" s="359"/>
      <c r="L143" s="359"/>
      <c r="M143" s="359"/>
      <c r="N143" s="359"/>
      <c r="O143" s="359"/>
      <c r="P143" s="359"/>
      <c r="Q143" s="359"/>
      <c r="R143" s="359"/>
      <c r="S143" s="359"/>
      <c r="T143" s="359"/>
      <c r="U143" s="359"/>
      <c r="V143" s="359"/>
      <c r="W143" s="359"/>
      <c r="X143" s="359"/>
      <c r="Y143" s="359"/>
      <c r="Z143" s="359"/>
    </row>
    <row r="144" spans="1:26" ht="12.75" customHeight="1">
      <c r="A144" s="385"/>
      <c r="B144" s="386"/>
      <c r="C144" s="386"/>
      <c r="D144" s="417"/>
      <c r="E144" s="386"/>
      <c r="F144" s="359"/>
      <c r="G144" s="359"/>
      <c r="H144" s="359"/>
      <c r="I144" s="359"/>
      <c r="J144" s="359"/>
      <c r="K144" s="359"/>
      <c r="L144" s="359"/>
      <c r="M144" s="359"/>
      <c r="N144" s="359"/>
      <c r="O144" s="359"/>
      <c r="P144" s="359"/>
      <c r="Q144" s="359"/>
      <c r="R144" s="359"/>
      <c r="S144" s="359"/>
      <c r="T144" s="359"/>
      <c r="U144" s="359"/>
      <c r="V144" s="359"/>
      <c r="W144" s="359"/>
      <c r="X144" s="359"/>
      <c r="Y144" s="359"/>
      <c r="Z144" s="359"/>
    </row>
    <row r="145" spans="1:26" ht="12.75" customHeight="1">
      <c r="A145" s="385"/>
      <c r="B145" s="386"/>
      <c r="C145" s="386"/>
      <c r="D145" s="417"/>
      <c r="E145" s="386"/>
      <c r="F145" s="359"/>
      <c r="G145" s="359"/>
      <c r="H145" s="359"/>
      <c r="I145" s="359"/>
      <c r="J145" s="359"/>
      <c r="K145" s="359"/>
      <c r="L145" s="359"/>
      <c r="M145" s="359"/>
      <c r="N145" s="359"/>
      <c r="O145" s="359"/>
      <c r="P145" s="359"/>
      <c r="Q145" s="359"/>
      <c r="R145" s="359"/>
      <c r="S145" s="359"/>
      <c r="T145" s="359"/>
      <c r="U145" s="359"/>
      <c r="V145" s="359"/>
      <c r="W145" s="359"/>
      <c r="X145" s="359"/>
      <c r="Y145" s="359"/>
      <c r="Z145" s="359"/>
    </row>
    <row r="146" spans="1:26" ht="12.75" customHeight="1">
      <c r="A146" s="385"/>
      <c r="B146" s="386"/>
      <c r="C146" s="386"/>
      <c r="D146" s="417"/>
      <c r="E146" s="386"/>
      <c r="F146" s="359"/>
      <c r="G146" s="359"/>
      <c r="H146" s="359"/>
      <c r="I146" s="359"/>
      <c r="J146" s="359"/>
      <c r="K146" s="359"/>
      <c r="L146" s="359"/>
      <c r="M146" s="359"/>
      <c r="N146" s="359"/>
      <c r="O146" s="359"/>
      <c r="P146" s="359"/>
      <c r="Q146" s="359"/>
      <c r="R146" s="359"/>
      <c r="S146" s="359"/>
      <c r="T146" s="359"/>
      <c r="U146" s="359"/>
      <c r="V146" s="359"/>
      <c r="W146" s="359"/>
      <c r="X146" s="359"/>
      <c r="Y146" s="359"/>
      <c r="Z146" s="359"/>
    </row>
    <row r="147" spans="1:26" ht="12.75" customHeight="1">
      <c r="A147" s="385"/>
      <c r="B147" s="386"/>
      <c r="C147" s="386"/>
      <c r="D147" s="417"/>
      <c r="E147" s="386"/>
      <c r="F147" s="359"/>
      <c r="G147" s="359"/>
      <c r="H147" s="359"/>
      <c r="I147" s="359"/>
      <c r="J147" s="359"/>
      <c r="K147" s="359"/>
      <c r="L147" s="359"/>
      <c r="M147" s="359"/>
      <c r="N147" s="359"/>
      <c r="O147" s="359"/>
      <c r="P147" s="359"/>
      <c r="Q147" s="359"/>
      <c r="R147" s="359"/>
      <c r="S147" s="359"/>
      <c r="T147" s="359"/>
      <c r="U147" s="359"/>
      <c r="V147" s="359"/>
      <c r="W147" s="359"/>
      <c r="X147" s="359"/>
      <c r="Y147" s="359"/>
      <c r="Z147" s="359"/>
    </row>
    <row r="148" spans="1:26" ht="12.75" customHeight="1">
      <c r="A148" s="385"/>
      <c r="B148" s="386"/>
      <c r="C148" s="386"/>
      <c r="D148" s="417"/>
      <c r="E148" s="386"/>
      <c r="F148" s="359"/>
      <c r="G148" s="359"/>
      <c r="H148" s="359"/>
      <c r="I148" s="359"/>
      <c r="J148" s="359"/>
      <c r="K148" s="359"/>
      <c r="L148" s="359"/>
      <c r="M148" s="359"/>
      <c r="N148" s="359"/>
      <c r="O148" s="359"/>
      <c r="P148" s="359"/>
      <c r="Q148" s="359"/>
      <c r="R148" s="359"/>
      <c r="S148" s="359"/>
      <c r="T148" s="359"/>
      <c r="U148" s="359"/>
      <c r="V148" s="359"/>
      <c r="W148" s="359"/>
      <c r="X148" s="359"/>
      <c r="Y148" s="359"/>
      <c r="Z148" s="359"/>
    </row>
    <row r="149" spans="1:26" ht="12.75" customHeight="1">
      <c r="A149" s="385"/>
      <c r="B149" s="386"/>
      <c r="C149" s="386"/>
      <c r="D149" s="417"/>
      <c r="E149" s="386"/>
      <c r="F149" s="359"/>
      <c r="G149" s="359"/>
      <c r="H149" s="359"/>
      <c r="I149" s="359"/>
      <c r="J149" s="359"/>
      <c r="K149" s="359"/>
      <c r="L149" s="359"/>
      <c r="M149" s="359"/>
      <c r="N149" s="359"/>
      <c r="O149" s="359"/>
      <c r="P149" s="359"/>
      <c r="Q149" s="359"/>
      <c r="R149" s="359"/>
      <c r="S149" s="359"/>
      <c r="T149" s="359"/>
      <c r="U149" s="359"/>
      <c r="V149" s="359"/>
      <c r="W149" s="359"/>
      <c r="X149" s="359"/>
      <c r="Y149" s="359"/>
      <c r="Z149" s="359"/>
    </row>
    <row r="150" spans="1:26" ht="12.75" customHeight="1">
      <c r="A150" s="385"/>
      <c r="B150" s="386"/>
      <c r="C150" s="386"/>
      <c r="D150" s="417"/>
      <c r="E150" s="386"/>
      <c r="F150" s="359"/>
      <c r="G150" s="359"/>
      <c r="H150" s="359"/>
      <c r="I150" s="359"/>
      <c r="J150" s="359"/>
      <c r="K150" s="359"/>
      <c r="L150" s="359"/>
      <c r="M150" s="359"/>
      <c r="N150" s="359"/>
      <c r="O150" s="359"/>
      <c r="P150" s="359"/>
      <c r="Q150" s="359"/>
      <c r="R150" s="359"/>
      <c r="S150" s="359"/>
      <c r="T150" s="359"/>
      <c r="U150" s="359"/>
      <c r="V150" s="359"/>
      <c r="W150" s="359"/>
      <c r="X150" s="359"/>
      <c r="Y150" s="359"/>
      <c r="Z150" s="359"/>
    </row>
    <row r="151" spans="1:26" ht="12.75" customHeight="1">
      <c r="A151" s="385"/>
      <c r="B151" s="386"/>
      <c r="C151" s="386"/>
      <c r="D151" s="417"/>
      <c r="E151" s="386"/>
      <c r="F151" s="359"/>
      <c r="G151" s="359"/>
      <c r="H151" s="359"/>
      <c r="I151" s="359"/>
      <c r="J151" s="359"/>
      <c r="K151" s="359"/>
      <c r="L151" s="359"/>
      <c r="M151" s="359"/>
      <c r="N151" s="359"/>
      <c r="O151" s="359"/>
      <c r="P151" s="359"/>
      <c r="Q151" s="359"/>
      <c r="R151" s="359"/>
      <c r="S151" s="359"/>
      <c r="T151" s="359"/>
      <c r="U151" s="359"/>
      <c r="V151" s="359"/>
      <c r="W151" s="359"/>
      <c r="X151" s="359"/>
      <c r="Y151" s="359"/>
      <c r="Z151" s="359"/>
    </row>
    <row r="152" spans="1:26" ht="12.75" customHeight="1">
      <c r="A152" s="385"/>
      <c r="B152" s="386"/>
      <c r="C152" s="386"/>
      <c r="D152" s="417"/>
      <c r="E152" s="386"/>
      <c r="F152" s="359"/>
      <c r="G152" s="359"/>
      <c r="H152" s="359"/>
      <c r="I152" s="359"/>
      <c r="J152" s="359"/>
      <c r="K152" s="359"/>
      <c r="L152" s="359"/>
      <c r="M152" s="359"/>
      <c r="N152" s="359"/>
      <c r="O152" s="359"/>
      <c r="P152" s="359"/>
      <c r="Q152" s="359"/>
      <c r="R152" s="359"/>
      <c r="S152" s="359"/>
      <c r="T152" s="359"/>
      <c r="U152" s="359"/>
      <c r="V152" s="359"/>
      <c r="W152" s="359"/>
      <c r="X152" s="359"/>
      <c r="Y152" s="359"/>
      <c r="Z152" s="359"/>
    </row>
    <row r="153" spans="1:26" ht="12.75" customHeight="1">
      <c r="A153" s="385"/>
      <c r="B153" s="386"/>
      <c r="C153" s="386"/>
      <c r="D153" s="417"/>
      <c r="E153" s="386"/>
      <c r="F153" s="359"/>
      <c r="G153" s="359"/>
      <c r="H153" s="359"/>
      <c r="I153" s="359"/>
      <c r="J153" s="359"/>
      <c r="K153" s="359"/>
      <c r="L153" s="359"/>
      <c r="M153" s="359"/>
      <c r="N153" s="359"/>
      <c r="O153" s="359"/>
      <c r="P153" s="359"/>
      <c r="Q153" s="359"/>
      <c r="R153" s="359"/>
      <c r="S153" s="359"/>
      <c r="T153" s="359"/>
      <c r="U153" s="359"/>
      <c r="V153" s="359"/>
      <c r="W153" s="359"/>
      <c r="X153" s="359"/>
      <c r="Y153" s="359"/>
      <c r="Z153" s="359"/>
    </row>
    <row r="154" spans="1:26" ht="12.75" customHeight="1">
      <c r="A154" s="385"/>
      <c r="B154" s="386"/>
      <c r="C154" s="386"/>
      <c r="D154" s="417"/>
      <c r="E154" s="386"/>
      <c r="F154" s="359"/>
      <c r="G154" s="359"/>
      <c r="H154" s="359"/>
      <c r="I154" s="359"/>
      <c r="J154" s="359"/>
      <c r="K154" s="359"/>
      <c r="L154" s="359"/>
      <c r="M154" s="359"/>
      <c r="N154" s="359"/>
      <c r="O154" s="359"/>
      <c r="P154" s="359"/>
      <c r="Q154" s="359"/>
      <c r="R154" s="359"/>
      <c r="S154" s="359"/>
      <c r="T154" s="359"/>
      <c r="U154" s="359"/>
      <c r="V154" s="359"/>
      <c r="W154" s="359"/>
      <c r="X154" s="359"/>
      <c r="Y154" s="359"/>
      <c r="Z154" s="359"/>
    </row>
    <row r="155" spans="1:26" ht="12.75" customHeight="1">
      <c r="A155" s="385"/>
      <c r="B155" s="386"/>
      <c r="C155" s="386"/>
      <c r="D155" s="417"/>
      <c r="E155" s="386"/>
      <c r="F155" s="359"/>
      <c r="G155" s="359"/>
      <c r="H155" s="359"/>
      <c r="I155" s="359"/>
      <c r="J155" s="359"/>
      <c r="K155" s="359"/>
      <c r="L155" s="359"/>
      <c r="M155" s="359"/>
      <c r="N155" s="359"/>
      <c r="O155" s="359"/>
      <c r="P155" s="359"/>
      <c r="Q155" s="359"/>
      <c r="R155" s="359"/>
      <c r="S155" s="359"/>
      <c r="T155" s="359"/>
      <c r="U155" s="359"/>
      <c r="V155" s="359"/>
      <c r="W155" s="359"/>
      <c r="X155" s="359"/>
      <c r="Y155" s="359"/>
      <c r="Z155" s="359"/>
    </row>
    <row r="156" spans="1:26" ht="12.75" customHeight="1">
      <c r="A156" s="385"/>
      <c r="B156" s="386"/>
      <c r="C156" s="386"/>
      <c r="D156" s="417"/>
      <c r="E156" s="386"/>
      <c r="F156" s="359"/>
      <c r="G156" s="359"/>
      <c r="H156" s="359"/>
      <c r="I156" s="359"/>
      <c r="J156" s="359"/>
      <c r="K156" s="359"/>
      <c r="L156" s="359"/>
      <c r="M156" s="359"/>
      <c r="N156" s="359"/>
      <c r="O156" s="359"/>
      <c r="P156" s="359"/>
      <c r="Q156" s="359"/>
      <c r="R156" s="359"/>
      <c r="S156" s="359"/>
      <c r="T156" s="359"/>
      <c r="U156" s="359"/>
      <c r="V156" s="359"/>
      <c r="W156" s="359"/>
      <c r="X156" s="359"/>
      <c r="Y156" s="359"/>
      <c r="Z156" s="359"/>
    </row>
    <row r="157" spans="1:26" ht="12.75" customHeight="1">
      <c r="A157" s="385"/>
      <c r="B157" s="386"/>
      <c r="C157" s="386"/>
      <c r="D157" s="417"/>
      <c r="E157" s="386"/>
      <c r="F157" s="359"/>
      <c r="G157" s="359"/>
      <c r="H157" s="359"/>
      <c r="I157" s="359"/>
      <c r="J157" s="359"/>
      <c r="K157" s="359"/>
      <c r="L157" s="359"/>
      <c r="M157" s="359"/>
      <c r="N157" s="359"/>
      <c r="O157" s="359"/>
      <c r="P157" s="359"/>
      <c r="Q157" s="359"/>
      <c r="R157" s="359"/>
      <c r="S157" s="359"/>
      <c r="T157" s="359"/>
      <c r="U157" s="359"/>
      <c r="V157" s="359"/>
      <c r="W157" s="359"/>
      <c r="X157" s="359"/>
      <c r="Y157" s="359"/>
      <c r="Z157" s="359"/>
    </row>
    <row r="158" spans="1:26" ht="12.75" customHeight="1">
      <c r="A158" s="385"/>
      <c r="B158" s="386"/>
      <c r="C158" s="386"/>
      <c r="D158" s="417"/>
      <c r="E158" s="386"/>
      <c r="F158" s="359"/>
      <c r="G158" s="359"/>
      <c r="H158" s="359"/>
      <c r="I158" s="359"/>
      <c r="J158" s="359"/>
      <c r="K158" s="359"/>
      <c r="L158" s="359"/>
      <c r="M158" s="359"/>
      <c r="N158" s="359"/>
      <c r="O158" s="359"/>
      <c r="P158" s="359"/>
      <c r="Q158" s="359"/>
      <c r="R158" s="359"/>
      <c r="S158" s="359"/>
      <c r="T158" s="359"/>
      <c r="U158" s="359"/>
      <c r="V158" s="359"/>
      <c r="W158" s="359"/>
      <c r="X158" s="359"/>
      <c r="Y158" s="359"/>
      <c r="Z158" s="359"/>
    </row>
    <row r="159" spans="1:26" ht="12.75" customHeight="1">
      <c r="A159" s="385"/>
      <c r="B159" s="386"/>
      <c r="C159" s="386"/>
      <c r="D159" s="417"/>
      <c r="E159" s="386"/>
      <c r="F159" s="359"/>
      <c r="G159" s="359"/>
      <c r="H159" s="359"/>
      <c r="I159" s="359"/>
      <c r="J159" s="359"/>
      <c r="K159" s="359"/>
      <c r="L159" s="359"/>
      <c r="M159" s="359"/>
      <c r="N159" s="359"/>
      <c r="O159" s="359"/>
      <c r="P159" s="359"/>
      <c r="Q159" s="359"/>
      <c r="R159" s="359"/>
      <c r="S159" s="359"/>
      <c r="T159" s="359"/>
      <c r="U159" s="359"/>
      <c r="V159" s="359"/>
      <c r="W159" s="359"/>
      <c r="X159" s="359"/>
      <c r="Y159" s="359"/>
      <c r="Z159" s="359"/>
    </row>
    <row r="160" spans="1:26" ht="12.75" customHeight="1">
      <c r="A160" s="385"/>
      <c r="B160" s="386"/>
      <c r="C160" s="386"/>
      <c r="D160" s="417"/>
      <c r="E160" s="386"/>
      <c r="F160" s="359"/>
      <c r="G160" s="359"/>
      <c r="H160" s="359"/>
      <c r="I160" s="359"/>
      <c r="J160" s="359"/>
      <c r="K160" s="359"/>
      <c r="L160" s="359"/>
      <c r="M160" s="359"/>
      <c r="N160" s="359"/>
      <c r="O160" s="359"/>
      <c r="P160" s="359"/>
      <c r="Q160" s="359"/>
      <c r="R160" s="359"/>
      <c r="S160" s="359"/>
      <c r="T160" s="359"/>
      <c r="U160" s="359"/>
      <c r="V160" s="359"/>
      <c r="W160" s="359"/>
      <c r="X160" s="359"/>
      <c r="Y160" s="359"/>
      <c r="Z160" s="359"/>
    </row>
    <row r="161" spans="1:26" ht="12.75" customHeight="1">
      <c r="A161" s="385"/>
      <c r="B161" s="386"/>
      <c r="C161" s="386"/>
      <c r="D161" s="417"/>
      <c r="E161" s="386"/>
      <c r="F161" s="359"/>
      <c r="G161" s="359"/>
      <c r="H161" s="359"/>
      <c r="I161" s="359"/>
      <c r="J161" s="359"/>
      <c r="K161" s="359"/>
      <c r="L161" s="359"/>
      <c r="M161" s="359"/>
      <c r="N161" s="359"/>
      <c r="O161" s="359"/>
      <c r="P161" s="359"/>
      <c r="Q161" s="359"/>
      <c r="R161" s="359"/>
      <c r="S161" s="359"/>
      <c r="T161" s="359"/>
      <c r="U161" s="359"/>
      <c r="V161" s="359"/>
      <c r="W161" s="359"/>
      <c r="X161" s="359"/>
      <c r="Y161" s="359"/>
      <c r="Z161" s="359"/>
    </row>
    <row r="162" spans="1:26" ht="12.75" customHeight="1">
      <c r="A162" s="385"/>
      <c r="B162" s="386"/>
      <c r="C162" s="386"/>
      <c r="D162" s="417"/>
      <c r="E162" s="386"/>
      <c r="F162" s="359"/>
      <c r="G162" s="359"/>
      <c r="H162" s="359"/>
      <c r="I162" s="359"/>
      <c r="J162" s="359"/>
      <c r="K162" s="359"/>
      <c r="L162" s="359"/>
      <c r="M162" s="359"/>
      <c r="N162" s="359"/>
      <c r="O162" s="359"/>
      <c r="P162" s="359"/>
      <c r="Q162" s="359"/>
      <c r="R162" s="359"/>
      <c r="S162" s="359"/>
      <c r="T162" s="359"/>
      <c r="U162" s="359"/>
      <c r="V162" s="359"/>
      <c r="W162" s="359"/>
      <c r="X162" s="359"/>
      <c r="Y162" s="359"/>
      <c r="Z162" s="359"/>
    </row>
    <row r="163" spans="1:26" ht="12.75" customHeight="1">
      <c r="A163" s="385"/>
      <c r="B163" s="386"/>
      <c r="C163" s="386"/>
      <c r="D163" s="417"/>
      <c r="E163" s="386"/>
      <c r="F163" s="359"/>
      <c r="G163" s="359"/>
      <c r="H163" s="359"/>
      <c r="I163" s="359"/>
      <c r="J163" s="359"/>
      <c r="K163" s="359"/>
      <c r="L163" s="359"/>
      <c r="M163" s="359"/>
      <c r="N163" s="359"/>
      <c r="O163" s="359"/>
      <c r="P163" s="359"/>
      <c r="Q163" s="359"/>
      <c r="R163" s="359"/>
      <c r="S163" s="359"/>
      <c r="T163" s="359"/>
      <c r="U163" s="359"/>
      <c r="V163" s="359"/>
      <c r="W163" s="359"/>
      <c r="X163" s="359"/>
      <c r="Y163" s="359"/>
      <c r="Z163" s="359"/>
    </row>
    <row r="164" spans="1:26" ht="12.75" customHeight="1">
      <c r="A164" s="385"/>
      <c r="B164" s="386"/>
      <c r="C164" s="386"/>
      <c r="D164" s="417"/>
      <c r="E164" s="386"/>
      <c r="F164" s="359"/>
      <c r="G164" s="359"/>
      <c r="H164" s="359"/>
      <c r="I164" s="359"/>
      <c r="J164" s="359"/>
      <c r="K164" s="359"/>
      <c r="L164" s="359"/>
      <c r="M164" s="359"/>
      <c r="N164" s="359"/>
      <c r="O164" s="359"/>
      <c r="P164" s="359"/>
      <c r="Q164" s="359"/>
      <c r="R164" s="359"/>
      <c r="S164" s="359"/>
      <c r="T164" s="359"/>
      <c r="U164" s="359"/>
      <c r="V164" s="359"/>
      <c r="W164" s="359"/>
      <c r="X164" s="359"/>
      <c r="Y164" s="359"/>
      <c r="Z164" s="359"/>
    </row>
    <row r="165" spans="1:26" ht="12.75" customHeight="1">
      <c r="A165" s="385"/>
      <c r="B165" s="386"/>
      <c r="C165" s="386"/>
      <c r="D165" s="417"/>
      <c r="E165" s="386"/>
      <c r="F165" s="359"/>
      <c r="G165" s="359"/>
      <c r="H165" s="359"/>
      <c r="I165" s="359"/>
      <c r="J165" s="359"/>
      <c r="K165" s="359"/>
      <c r="L165" s="359"/>
      <c r="M165" s="359"/>
      <c r="N165" s="359"/>
      <c r="O165" s="359"/>
      <c r="P165" s="359"/>
      <c r="Q165" s="359"/>
      <c r="R165" s="359"/>
      <c r="S165" s="359"/>
      <c r="T165" s="359"/>
      <c r="U165" s="359"/>
      <c r="V165" s="359"/>
      <c r="W165" s="359"/>
      <c r="X165" s="359"/>
      <c r="Y165" s="359"/>
      <c r="Z165" s="359"/>
    </row>
    <row r="166" spans="1:26" ht="12.75" customHeight="1">
      <c r="A166" s="385"/>
      <c r="B166" s="386"/>
      <c r="C166" s="386"/>
      <c r="D166" s="417"/>
      <c r="E166" s="386"/>
      <c r="F166" s="359"/>
      <c r="G166" s="359"/>
      <c r="H166" s="359"/>
      <c r="I166" s="359"/>
      <c r="J166" s="359"/>
      <c r="K166" s="359"/>
      <c r="L166" s="359"/>
      <c r="M166" s="359"/>
      <c r="N166" s="359"/>
      <c r="O166" s="359"/>
      <c r="P166" s="359"/>
      <c r="Q166" s="359"/>
      <c r="R166" s="359"/>
      <c r="S166" s="359"/>
      <c r="T166" s="359"/>
      <c r="U166" s="359"/>
      <c r="V166" s="359"/>
      <c r="W166" s="359"/>
      <c r="X166" s="359"/>
      <c r="Y166" s="359"/>
      <c r="Z166" s="359"/>
    </row>
    <row r="167" spans="1:26" ht="12.75" customHeight="1">
      <c r="A167" s="385"/>
      <c r="B167" s="386"/>
      <c r="C167" s="386"/>
      <c r="D167" s="417"/>
      <c r="E167" s="386"/>
      <c r="F167" s="359"/>
      <c r="G167" s="359"/>
      <c r="H167" s="359"/>
      <c r="I167" s="359"/>
      <c r="J167" s="359"/>
      <c r="K167" s="359"/>
      <c r="L167" s="359"/>
      <c r="M167" s="359"/>
      <c r="N167" s="359"/>
      <c r="O167" s="359"/>
      <c r="P167" s="359"/>
      <c r="Q167" s="359"/>
      <c r="R167" s="359"/>
      <c r="S167" s="359"/>
      <c r="T167" s="359"/>
      <c r="U167" s="359"/>
      <c r="V167" s="359"/>
      <c r="W167" s="359"/>
      <c r="X167" s="359"/>
      <c r="Y167" s="359"/>
      <c r="Z167" s="359"/>
    </row>
    <row r="168" spans="1:26" ht="12.75" customHeight="1">
      <c r="A168" s="385"/>
      <c r="B168" s="386"/>
      <c r="C168" s="386"/>
      <c r="D168" s="417"/>
      <c r="E168" s="386"/>
      <c r="F168" s="359"/>
      <c r="G168" s="359"/>
      <c r="H168" s="359"/>
      <c r="I168" s="359"/>
      <c r="J168" s="359"/>
      <c r="K168" s="359"/>
      <c r="L168" s="359"/>
      <c r="M168" s="359"/>
      <c r="N168" s="359"/>
      <c r="O168" s="359"/>
      <c r="P168" s="359"/>
      <c r="Q168" s="359"/>
      <c r="R168" s="359"/>
      <c r="S168" s="359"/>
      <c r="T168" s="359"/>
      <c r="U168" s="359"/>
      <c r="V168" s="359"/>
      <c r="W168" s="359"/>
      <c r="X168" s="359"/>
      <c r="Y168" s="359"/>
      <c r="Z168" s="359"/>
    </row>
    <row r="169" spans="1:26" ht="12.75" customHeight="1">
      <c r="A169" s="385"/>
      <c r="B169" s="386"/>
      <c r="C169" s="386"/>
      <c r="D169" s="417"/>
      <c r="E169" s="386"/>
      <c r="F169" s="359"/>
      <c r="G169" s="359"/>
      <c r="H169" s="359"/>
      <c r="I169" s="359"/>
      <c r="J169" s="359"/>
      <c r="K169" s="359"/>
      <c r="L169" s="359"/>
      <c r="M169" s="359"/>
      <c r="N169" s="359"/>
      <c r="O169" s="359"/>
      <c r="P169" s="359"/>
      <c r="Q169" s="359"/>
      <c r="R169" s="359"/>
      <c r="S169" s="359"/>
      <c r="T169" s="359"/>
      <c r="U169" s="359"/>
      <c r="V169" s="359"/>
      <c r="W169" s="359"/>
      <c r="X169" s="359"/>
      <c r="Y169" s="359"/>
      <c r="Z169" s="359"/>
    </row>
    <row r="170" spans="1:26" ht="12.75" customHeight="1">
      <c r="A170" s="385"/>
      <c r="B170" s="386"/>
      <c r="C170" s="386"/>
      <c r="D170" s="417"/>
      <c r="E170" s="386"/>
      <c r="F170" s="359"/>
      <c r="G170" s="359"/>
      <c r="H170" s="359"/>
      <c r="I170" s="359"/>
      <c r="J170" s="359"/>
      <c r="K170" s="359"/>
      <c r="L170" s="359"/>
      <c r="M170" s="359"/>
      <c r="N170" s="359"/>
      <c r="O170" s="359"/>
      <c r="P170" s="359"/>
      <c r="Q170" s="359"/>
      <c r="R170" s="359"/>
      <c r="S170" s="359"/>
      <c r="T170" s="359"/>
      <c r="U170" s="359"/>
      <c r="V170" s="359"/>
      <c r="W170" s="359"/>
      <c r="X170" s="359"/>
      <c r="Y170" s="359"/>
      <c r="Z170" s="359"/>
    </row>
    <row r="171" spans="1:26" ht="12.75" customHeight="1">
      <c r="A171" s="385"/>
      <c r="B171" s="386"/>
      <c r="C171" s="386"/>
      <c r="D171" s="417"/>
      <c r="E171" s="386"/>
      <c r="F171" s="359"/>
      <c r="G171" s="359"/>
      <c r="H171" s="359"/>
      <c r="I171" s="359"/>
      <c r="J171" s="359"/>
      <c r="K171" s="359"/>
      <c r="L171" s="359"/>
      <c r="M171" s="359"/>
      <c r="N171" s="359"/>
      <c r="O171" s="359"/>
      <c r="P171" s="359"/>
      <c r="Q171" s="359"/>
      <c r="R171" s="359"/>
      <c r="S171" s="359"/>
      <c r="T171" s="359"/>
      <c r="U171" s="359"/>
      <c r="V171" s="359"/>
      <c r="W171" s="359"/>
      <c r="X171" s="359"/>
      <c r="Y171" s="359"/>
      <c r="Z171" s="359"/>
    </row>
    <row r="172" spans="1:26" ht="12.75" customHeight="1">
      <c r="A172" s="385"/>
      <c r="B172" s="386"/>
      <c r="C172" s="386"/>
      <c r="D172" s="417"/>
      <c r="E172" s="386"/>
      <c r="F172" s="359"/>
      <c r="G172" s="359"/>
      <c r="H172" s="359"/>
      <c r="I172" s="359"/>
      <c r="J172" s="359"/>
      <c r="K172" s="359"/>
      <c r="L172" s="359"/>
      <c r="M172" s="359"/>
      <c r="N172" s="359"/>
      <c r="O172" s="359"/>
      <c r="P172" s="359"/>
      <c r="Q172" s="359"/>
      <c r="R172" s="359"/>
      <c r="S172" s="359"/>
      <c r="T172" s="359"/>
      <c r="U172" s="359"/>
      <c r="V172" s="359"/>
      <c r="W172" s="359"/>
      <c r="X172" s="359"/>
      <c r="Y172" s="359"/>
      <c r="Z172" s="359"/>
    </row>
    <row r="173" spans="1:26" ht="12.75" customHeight="1">
      <c r="A173" s="385"/>
      <c r="B173" s="386"/>
      <c r="C173" s="386"/>
      <c r="D173" s="417"/>
      <c r="E173" s="386"/>
      <c r="F173" s="359"/>
      <c r="G173" s="359"/>
      <c r="H173" s="359"/>
      <c r="I173" s="359"/>
      <c r="J173" s="359"/>
      <c r="K173" s="359"/>
      <c r="L173" s="359"/>
      <c r="M173" s="359"/>
      <c r="N173" s="359"/>
      <c r="O173" s="359"/>
      <c r="P173" s="359"/>
      <c r="Q173" s="359"/>
      <c r="R173" s="359"/>
      <c r="S173" s="359"/>
      <c r="T173" s="359"/>
      <c r="U173" s="359"/>
      <c r="V173" s="359"/>
      <c r="W173" s="359"/>
      <c r="X173" s="359"/>
      <c r="Y173" s="359"/>
      <c r="Z173" s="359"/>
    </row>
    <row r="174" spans="1:26" ht="12.75" customHeight="1">
      <c r="A174" s="385"/>
      <c r="B174" s="386"/>
      <c r="C174" s="386"/>
      <c r="D174" s="417"/>
      <c r="E174" s="386"/>
      <c r="F174" s="359"/>
      <c r="G174" s="359"/>
      <c r="H174" s="359"/>
      <c r="I174" s="359"/>
      <c r="J174" s="359"/>
      <c r="K174" s="359"/>
      <c r="L174" s="359"/>
      <c r="M174" s="359"/>
      <c r="N174" s="359"/>
      <c r="O174" s="359"/>
      <c r="P174" s="359"/>
      <c r="Q174" s="359"/>
      <c r="R174" s="359"/>
      <c r="S174" s="359"/>
      <c r="T174" s="359"/>
      <c r="U174" s="359"/>
      <c r="V174" s="359"/>
      <c r="W174" s="359"/>
      <c r="X174" s="359"/>
      <c r="Y174" s="359"/>
      <c r="Z174" s="359"/>
    </row>
    <row r="175" spans="1:26" ht="12.75" customHeight="1">
      <c r="A175" s="385"/>
      <c r="B175" s="386"/>
      <c r="C175" s="386"/>
      <c r="D175" s="417"/>
      <c r="E175" s="386"/>
      <c r="F175" s="359"/>
      <c r="G175" s="359"/>
      <c r="H175" s="359"/>
      <c r="I175" s="359"/>
      <c r="J175" s="359"/>
      <c r="K175" s="359"/>
      <c r="L175" s="359"/>
      <c r="M175" s="359"/>
      <c r="N175" s="359"/>
      <c r="O175" s="359"/>
      <c r="P175" s="359"/>
      <c r="Q175" s="359"/>
      <c r="R175" s="359"/>
      <c r="S175" s="359"/>
      <c r="T175" s="359"/>
      <c r="U175" s="359"/>
      <c r="V175" s="359"/>
      <c r="W175" s="359"/>
      <c r="X175" s="359"/>
      <c r="Y175" s="359"/>
      <c r="Z175" s="359"/>
    </row>
    <row r="176" spans="1:26" ht="12.75" customHeight="1">
      <c r="A176" s="385"/>
      <c r="B176" s="386"/>
      <c r="C176" s="386"/>
      <c r="D176" s="417"/>
      <c r="E176" s="386"/>
      <c r="F176" s="359"/>
      <c r="G176" s="359"/>
      <c r="H176" s="359"/>
      <c r="I176" s="359"/>
      <c r="J176" s="359"/>
      <c r="K176" s="359"/>
      <c r="L176" s="359"/>
      <c r="M176" s="359"/>
      <c r="N176" s="359"/>
      <c r="O176" s="359"/>
      <c r="P176" s="359"/>
      <c r="Q176" s="359"/>
      <c r="R176" s="359"/>
      <c r="S176" s="359"/>
      <c r="T176" s="359"/>
      <c r="U176" s="359"/>
      <c r="V176" s="359"/>
      <c r="W176" s="359"/>
      <c r="X176" s="359"/>
      <c r="Y176" s="359"/>
      <c r="Z176" s="359"/>
    </row>
    <row r="177" spans="1:26" ht="12.75" customHeight="1">
      <c r="A177" s="385"/>
      <c r="B177" s="386"/>
      <c r="C177" s="386"/>
      <c r="D177" s="417"/>
      <c r="E177" s="386"/>
      <c r="F177" s="359"/>
      <c r="G177" s="359"/>
      <c r="H177" s="359"/>
      <c r="I177" s="359"/>
      <c r="J177" s="359"/>
      <c r="K177" s="359"/>
      <c r="L177" s="359"/>
      <c r="M177" s="359"/>
      <c r="N177" s="359"/>
      <c r="O177" s="359"/>
      <c r="P177" s="359"/>
      <c r="Q177" s="359"/>
      <c r="R177" s="359"/>
      <c r="S177" s="359"/>
      <c r="T177" s="359"/>
      <c r="U177" s="359"/>
      <c r="V177" s="359"/>
      <c r="W177" s="359"/>
      <c r="X177" s="359"/>
      <c r="Y177" s="359"/>
      <c r="Z177" s="359"/>
    </row>
    <row r="178" spans="1:26" ht="12.75" customHeight="1">
      <c r="A178" s="385"/>
      <c r="B178" s="386"/>
      <c r="C178" s="386"/>
      <c r="D178" s="417"/>
      <c r="E178" s="386"/>
      <c r="F178" s="359"/>
      <c r="G178" s="359"/>
      <c r="H178" s="359"/>
      <c r="I178" s="359"/>
      <c r="J178" s="359"/>
      <c r="K178" s="359"/>
      <c r="L178" s="359"/>
      <c r="M178" s="359"/>
      <c r="N178" s="359"/>
      <c r="O178" s="359"/>
      <c r="P178" s="359"/>
      <c r="Q178" s="359"/>
      <c r="R178" s="359"/>
      <c r="S178" s="359"/>
      <c r="T178" s="359"/>
      <c r="U178" s="359"/>
      <c r="V178" s="359"/>
      <c r="W178" s="359"/>
      <c r="X178" s="359"/>
      <c r="Y178" s="359"/>
      <c r="Z178" s="359"/>
    </row>
    <row r="179" spans="1:26" ht="12.75" customHeight="1">
      <c r="A179" s="385"/>
      <c r="B179" s="386"/>
      <c r="C179" s="386"/>
      <c r="D179" s="417"/>
      <c r="E179" s="386"/>
      <c r="F179" s="359"/>
      <c r="G179" s="359"/>
      <c r="H179" s="359"/>
      <c r="I179" s="359"/>
      <c r="J179" s="359"/>
      <c r="K179" s="359"/>
      <c r="L179" s="359"/>
      <c r="M179" s="359"/>
      <c r="N179" s="359"/>
      <c r="O179" s="359"/>
      <c r="P179" s="359"/>
      <c r="Q179" s="359"/>
      <c r="R179" s="359"/>
      <c r="S179" s="359"/>
      <c r="T179" s="359"/>
      <c r="U179" s="359"/>
      <c r="V179" s="359"/>
      <c r="W179" s="359"/>
      <c r="X179" s="359"/>
      <c r="Y179" s="359"/>
      <c r="Z179" s="359"/>
    </row>
    <row r="180" spans="1:26" ht="12.75" customHeight="1">
      <c r="A180" s="385"/>
      <c r="B180" s="386"/>
      <c r="C180" s="386"/>
      <c r="D180" s="417"/>
      <c r="E180" s="386"/>
      <c r="F180" s="359"/>
      <c r="G180" s="359"/>
      <c r="H180" s="359"/>
      <c r="I180" s="359"/>
      <c r="J180" s="359"/>
      <c r="K180" s="359"/>
      <c r="L180" s="359"/>
      <c r="M180" s="359"/>
      <c r="N180" s="359"/>
      <c r="O180" s="359"/>
      <c r="P180" s="359"/>
      <c r="Q180" s="359"/>
      <c r="R180" s="359"/>
      <c r="S180" s="359"/>
      <c r="T180" s="359"/>
      <c r="U180" s="359"/>
      <c r="V180" s="359"/>
      <c r="W180" s="359"/>
      <c r="X180" s="359"/>
      <c r="Y180" s="359"/>
      <c r="Z180" s="359"/>
    </row>
    <row r="181" spans="1:26" ht="12.75" customHeight="1">
      <c r="A181" s="385"/>
      <c r="B181" s="386"/>
      <c r="C181" s="386"/>
      <c r="D181" s="417"/>
      <c r="E181" s="386"/>
      <c r="F181" s="359"/>
      <c r="G181" s="359"/>
      <c r="H181" s="359"/>
      <c r="I181" s="359"/>
      <c r="J181" s="359"/>
      <c r="K181" s="359"/>
      <c r="L181" s="359"/>
      <c r="M181" s="359"/>
      <c r="N181" s="359"/>
      <c r="O181" s="359"/>
      <c r="P181" s="359"/>
      <c r="Q181" s="359"/>
      <c r="R181" s="359"/>
      <c r="S181" s="359"/>
      <c r="T181" s="359"/>
      <c r="U181" s="359"/>
      <c r="V181" s="359"/>
      <c r="W181" s="359"/>
      <c r="X181" s="359"/>
      <c r="Y181" s="359"/>
      <c r="Z181" s="359"/>
    </row>
    <row r="182" spans="1:26" ht="12.75" customHeight="1">
      <c r="A182" s="385"/>
      <c r="B182" s="386"/>
      <c r="C182" s="386"/>
      <c r="D182" s="417"/>
      <c r="E182" s="386"/>
      <c r="F182" s="359"/>
      <c r="G182" s="359"/>
      <c r="H182" s="359"/>
      <c r="I182" s="359"/>
      <c r="J182" s="359"/>
      <c r="K182" s="359"/>
      <c r="L182" s="359"/>
      <c r="M182" s="359"/>
      <c r="N182" s="359"/>
      <c r="O182" s="359"/>
      <c r="P182" s="359"/>
      <c r="Q182" s="359"/>
      <c r="R182" s="359"/>
      <c r="S182" s="359"/>
      <c r="T182" s="359"/>
      <c r="U182" s="359"/>
      <c r="V182" s="359"/>
      <c r="W182" s="359"/>
      <c r="X182" s="359"/>
      <c r="Y182" s="359"/>
      <c r="Z182" s="359"/>
    </row>
    <row r="183" spans="1:26" ht="12.75" customHeight="1">
      <c r="A183" s="385"/>
      <c r="B183" s="386"/>
      <c r="C183" s="386"/>
      <c r="D183" s="417"/>
      <c r="E183" s="386"/>
      <c r="F183" s="359"/>
      <c r="G183" s="359"/>
      <c r="H183" s="359"/>
      <c r="I183" s="359"/>
      <c r="J183" s="359"/>
      <c r="K183" s="359"/>
      <c r="L183" s="359"/>
      <c r="M183" s="359"/>
      <c r="N183" s="359"/>
      <c r="O183" s="359"/>
      <c r="P183" s="359"/>
      <c r="Q183" s="359"/>
      <c r="R183" s="359"/>
      <c r="S183" s="359"/>
      <c r="T183" s="359"/>
      <c r="U183" s="359"/>
      <c r="V183" s="359"/>
      <c r="W183" s="359"/>
      <c r="X183" s="359"/>
      <c r="Y183" s="359"/>
      <c r="Z183" s="359"/>
    </row>
    <row r="184" spans="1:26" ht="12.75" customHeight="1">
      <c r="A184" s="385"/>
      <c r="B184" s="386"/>
      <c r="C184" s="386"/>
      <c r="D184" s="417"/>
      <c r="E184" s="386"/>
      <c r="F184" s="359"/>
      <c r="G184" s="359"/>
      <c r="H184" s="359"/>
      <c r="I184" s="359"/>
      <c r="J184" s="359"/>
      <c r="K184" s="359"/>
      <c r="L184" s="359"/>
      <c r="M184" s="359"/>
      <c r="N184" s="359"/>
      <c r="O184" s="359"/>
      <c r="P184" s="359"/>
      <c r="Q184" s="359"/>
      <c r="R184" s="359"/>
      <c r="S184" s="359"/>
      <c r="T184" s="359"/>
      <c r="U184" s="359"/>
      <c r="V184" s="359"/>
      <c r="W184" s="359"/>
      <c r="X184" s="359"/>
      <c r="Y184" s="359"/>
      <c r="Z184" s="359"/>
    </row>
    <row r="185" spans="1:26" ht="12.75" customHeight="1">
      <c r="A185" s="385"/>
      <c r="B185" s="386"/>
      <c r="C185" s="386"/>
      <c r="D185" s="417"/>
      <c r="E185" s="386"/>
      <c r="F185" s="359"/>
      <c r="G185" s="359"/>
      <c r="H185" s="359"/>
      <c r="I185" s="359"/>
      <c r="J185" s="359"/>
      <c r="K185" s="359"/>
      <c r="L185" s="359"/>
      <c r="M185" s="359"/>
      <c r="N185" s="359"/>
      <c r="O185" s="359"/>
      <c r="P185" s="359"/>
      <c r="Q185" s="359"/>
      <c r="R185" s="359"/>
      <c r="S185" s="359"/>
      <c r="T185" s="359"/>
      <c r="U185" s="359"/>
      <c r="V185" s="359"/>
      <c r="W185" s="359"/>
      <c r="X185" s="359"/>
      <c r="Y185" s="359"/>
      <c r="Z185" s="359"/>
    </row>
    <row r="186" spans="1:26" ht="12.75" customHeight="1">
      <c r="A186" s="385"/>
      <c r="B186" s="386"/>
      <c r="C186" s="386"/>
      <c r="D186" s="417"/>
      <c r="E186" s="386"/>
      <c r="F186" s="359"/>
      <c r="G186" s="359"/>
      <c r="H186" s="359"/>
      <c r="I186" s="359"/>
      <c r="J186" s="359"/>
      <c r="K186" s="359"/>
      <c r="L186" s="359"/>
      <c r="M186" s="359"/>
      <c r="N186" s="359"/>
      <c r="O186" s="359"/>
      <c r="P186" s="359"/>
      <c r="Q186" s="359"/>
      <c r="R186" s="359"/>
      <c r="S186" s="359"/>
      <c r="T186" s="359"/>
      <c r="U186" s="359"/>
      <c r="V186" s="359"/>
      <c r="W186" s="359"/>
      <c r="X186" s="359"/>
      <c r="Y186" s="359"/>
      <c r="Z186" s="359"/>
    </row>
    <row r="187" spans="1:26" ht="12.75" customHeight="1">
      <c r="A187" s="385"/>
      <c r="B187" s="386"/>
      <c r="C187" s="386"/>
      <c r="D187" s="417"/>
      <c r="E187" s="386"/>
      <c r="F187" s="359"/>
      <c r="G187" s="359"/>
      <c r="H187" s="359"/>
      <c r="I187" s="359"/>
      <c r="J187" s="359"/>
      <c r="K187" s="359"/>
      <c r="L187" s="359"/>
      <c r="M187" s="359"/>
      <c r="N187" s="359"/>
      <c r="O187" s="359"/>
      <c r="P187" s="359"/>
      <c r="Q187" s="359"/>
      <c r="R187" s="359"/>
      <c r="S187" s="359"/>
      <c r="T187" s="359"/>
      <c r="U187" s="359"/>
      <c r="V187" s="359"/>
      <c r="W187" s="359"/>
      <c r="X187" s="359"/>
      <c r="Y187" s="359"/>
      <c r="Z187" s="359"/>
    </row>
    <row r="188" spans="1:26" ht="12.75" customHeight="1">
      <c r="A188" s="385"/>
      <c r="B188" s="386"/>
      <c r="C188" s="386"/>
      <c r="D188" s="417"/>
      <c r="E188" s="386"/>
      <c r="F188" s="359"/>
      <c r="G188" s="359"/>
      <c r="H188" s="359"/>
      <c r="I188" s="359"/>
      <c r="J188" s="359"/>
      <c r="K188" s="359"/>
      <c r="L188" s="359"/>
      <c r="M188" s="359"/>
      <c r="N188" s="359"/>
      <c r="O188" s="359"/>
      <c r="P188" s="359"/>
      <c r="Q188" s="359"/>
      <c r="R188" s="359"/>
      <c r="S188" s="359"/>
      <c r="T188" s="359"/>
      <c r="U188" s="359"/>
      <c r="V188" s="359"/>
      <c r="W188" s="359"/>
      <c r="X188" s="359"/>
      <c r="Y188" s="359"/>
      <c r="Z188" s="359"/>
    </row>
    <row r="189" spans="1:26" ht="12.75" customHeight="1">
      <c r="A189" s="385"/>
      <c r="B189" s="386"/>
      <c r="C189" s="386"/>
      <c r="D189" s="417"/>
      <c r="E189" s="386"/>
      <c r="F189" s="359"/>
      <c r="G189" s="359"/>
      <c r="H189" s="359"/>
      <c r="I189" s="359"/>
      <c r="J189" s="359"/>
      <c r="K189" s="359"/>
      <c r="L189" s="359"/>
      <c r="M189" s="359"/>
      <c r="N189" s="359"/>
      <c r="O189" s="359"/>
      <c r="P189" s="359"/>
      <c r="Q189" s="359"/>
      <c r="R189" s="359"/>
      <c r="S189" s="359"/>
      <c r="T189" s="359"/>
      <c r="U189" s="359"/>
      <c r="V189" s="359"/>
      <c r="W189" s="359"/>
      <c r="X189" s="359"/>
      <c r="Y189" s="359"/>
      <c r="Z189" s="359"/>
    </row>
    <row r="190" spans="1:26" ht="12.75" customHeight="1">
      <c r="A190" s="385"/>
      <c r="B190" s="386"/>
      <c r="C190" s="386"/>
      <c r="D190" s="417"/>
      <c r="E190" s="386"/>
      <c r="F190" s="359"/>
      <c r="G190" s="359"/>
      <c r="H190" s="359"/>
      <c r="I190" s="359"/>
      <c r="J190" s="359"/>
      <c r="K190" s="359"/>
      <c r="L190" s="359"/>
      <c r="M190" s="359"/>
      <c r="N190" s="359"/>
      <c r="O190" s="359"/>
      <c r="P190" s="359"/>
      <c r="Q190" s="359"/>
      <c r="R190" s="359"/>
      <c r="S190" s="359"/>
      <c r="T190" s="359"/>
      <c r="U190" s="359"/>
      <c r="V190" s="359"/>
      <c r="W190" s="359"/>
      <c r="X190" s="359"/>
      <c r="Y190" s="359"/>
      <c r="Z190" s="359"/>
    </row>
    <row r="191" spans="1:26" ht="12.75" customHeight="1">
      <c r="A191" s="385"/>
      <c r="B191" s="386"/>
      <c r="C191" s="386"/>
      <c r="D191" s="417"/>
      <c r="E191" s="386"/>
      <c r="F191" s="359"/>
      <c r="G191" s="359"/>
      <c r="H191" s="359"/>
      <c r="I191" s="359"/>
      <c r="J191" s="359"/>
      <c r="K191" s="359"/>
      <c r="L191" s="359"/>
      <c r="M191" s="359"/>
      <c r="N191" s="359"/>
      <c r="O191" s="359"/>
      <c r="P191" s="359"/>
      <c r="Q191" s="359"/>
      <c r="R191" s="359"/>
      <c r="S191" s="359"/>
      <c r="T191" s="359"/>
      <c r="U191" s="359"/>
      <c r="V191" s="359"/>
      <c r="W191" s="359"/>
      <c r="X191" s="359"/>
      <c r="Y191" s="359"/>
      <c r="Z191" s="359"/>
    </row>
    <row r="192" spans="1:26" ht="12.75" customHeight="1">
      <c r="A192" s="385"/>
      <c r="B192" s="386"/>
      <c r="C192" s="386"/>
      <c r="D192" s="417"/>
      <c r="E192" s="386"/>
      <c r="F192" s="359"/>
      <c r="G192" s="359"/>
      <c r="H192" s="359"/>
      <c r="I192" s="359"/>
      <c r="J192" s="359"/>
      <c r="K192" s="359"/>
      <c r="L192" s="359"/>
      <c r="M192" s="359"/>
      <c r="N192" s="359"/>
      <c r="O192" s="359"/>
      <c r="P192" s="359"/>
      <c r="Q192" s="359"/>
      <c r="R192" s="359"/>
      <c r="S192" s="359"/>
      <c r="T192" s="359"/>
      <c r="U192" s="359"/>
      <c r="V192" s="359"/>
      <c r="W192" s="359"/>
      <c r="X192" s="359"/>
      <c r="Y192" s="359"/>
      <c r="Z192" s="359"/>
    </row>
    <row r="193" spans="1:26" ht="12.75" customHeight="1">
      <c r="A193" s="385"/>
      <c r="B193" s="386"/>
      <c r="C193" s="386"/>
      <c r="D193" s="417"/>
      <c r="E193" s="386"/>
      <c r="F193" s="359"/>
      <c r="G193" s="359"/>
      <c r="H193" s="359"/>
      <c r="I193" s="359"/>
      <c r="J193" s="359"/>
      <c r="K193" s="359"/>
      <c r="L193" s="359"/>
      <c r="M193" s="359"/>
      <c r="N193" s="359"/>
      <c r="O193" s="359"/>
      <c r="P193" s="359"/>
      <c r="Q193" s="359"/>
      <c r="R193" s="359"/>
      <c r="S193" s="359"/>
      <c r="T193" s="359"/>
      <c r="U193" s="359"/>
      <c r="V193" s="359"/>
      <c r="W193" s="359"/>
      <c r="X193" s="359"/>
      <c r="Y193" s="359"/>
      <c r="Z193" s="359"/>
    </row>
    <row r="194" spans="1:26" ht="12.75" customHeight="1">
      <c r="A194" s="385"/>
      <c r="B194" s="386"/>
      <c r="C194" s="386"/>
      <c r="D194" s="417"/>
      <c r="E194" s="386"/>
      <c r="F194" s="359"/>
      <c r="G194" s="359"/>
      <c r="H194" s="359"/>
      <c r="I194" s="359"/>
      <c r="J194" s="359"/>
      <c r="K194" s="359"/>
      <c r="L194" s="359"/>
      <c r="M194" s="359"/>
      <c r="N194" s="359"/>
      <c r="O194" s="359"/>
      <c r="P194" s="359"/>
      <c r="Q194" s="359"/>
      <c r="R194" s="359"/>
      <c r="S194" s="359"/>
      <c r="T194" s="359"/>
      <c r="U194" s="359"/>
      <c r="V194" s="359"/>
      <c r="W194" s="359"/>
      <c r="X194" s="359"/>
      <c r="Y194" s="359"/>
      <c r="Z194" s="359"/>
    </row>
    <row r="195" spans="1:26" ht="12.75" customHeight="1">
      <c r="A195" s="385"/>
      <c r="B195" s="386"/>
      <c r="C195" s="386"/>
      <c r="D195" s="417"/>
      <c r="E195" s="386"/>
      <c r="F195" s="359"/>
      <c r="G195" s="359"/>
      <c r="H195" s="359"/>
      <c r="I195" s="359"/>
      <c r="J195" s="359"/>
      <c r="K195" s="359"/>
      <c r="L195" s="359"/>
      <c r="M195" s="359"/>
      <c r="N195" s="359"/>
      <c r="O195" s="359"/>
      <c r="P195" s="359"/>
      <c r="Q195" s="359"/>
      <c r="R195" s="359"/>
      <c r="S195" s="359"/>
      <c r="T195" s="359"/>
      <c r="U195" s="359"/>
      <c r="V195" s="359"/>
      <c r="W195" s="359"/>
      <c r="X195" s="359"/>
      <c r="Y195" s="359"/>
      <c r="Z195" s="359"/>
    </row>
    <row r="196" spans="1:26" ht="12.75" customHeight="1">
      <c r="A196" s="385"/>
      <c r="B196" s="386"/>
      <c r="C196" s="386"/>
      <c r="D196" s="417"/>
      <c r="E196" s="386"/>
      <c r="F196" s="359"/>
      <c r="G196" s="359"/>
      <c r="H196" s="359"/>
      <c r="I196" s="359"/>
      <c r="J196" s="359"/>
      <c r="K196" s="359"/>
      <c r="L196" s="359"/>
      <c r="M196" s="359"/>
      <c r="N196" s="359"/>
      <c r="O196" s="359"/>
      <c r="P196" s="359"/>
      <c r="Q196" s="359"/>
      <c r="R196" s="359"/>
      <c r="S196" s="359"/>
      <c r="T196" s="359"/>
      <c r="U196" s="359"/>
      <c r="V196" s="359"/>
      <c r="W196" s="359"/>
      <c r="X196" s="359"/>
      <c r="Y196" s="359"/>
      <c r="Z196" s="359"/>
    </row>
    <row r="197" spans="1:26" ht="12.75" customHeight="1">
      <c r="A197" s="385"/>
      <c r="B197" s="386"/>
      <c r="C197" s="386"/>
      <c r="D197" s="417"/>
      <c r="E197" s="386"/>
      <c r="F197" s="359"/>
      <c r="G197" s="359"/>
      <c r="H197" s="359"/>
      <c r="I197" s="359"/>
      <c r="J197" s="359"/>
      <c r="K197" s="359"/>
      <c r="L197" s="359"/>
      <c r="M197" s="359"/>
      <c r="N197" s="359"/>
      <c r="O197" s="359"/>
      <c r="P197" s="359"/>
      <c r="Q197" s="359"/>
      <c r="R197" s="359"/>
      <c r="S197" s="359"/>
      <c r="T197" s="359"/>
      <c r="U197" s="359"/>
      <c r="V197" s="359"/>
      <c r="W197" s="359"/>
      <c r="X197" s="359"/>
      <c r="Y197" s="359"/>
      <c r="Z197" s="359"/>
    </row>
    <row r="198" spans="1:26" ht="12.75" customHeight="1">
      <c r="A198" s="385"/>
      <c r="B198" s="386"/>
      <c r="C198" s="386"/>
      <c r="D198" s="417"/>
      <c r="E198" s="386"/>
      <c r="F198" s="359"/>
      <c r="G198" s="359"/>
      <c r="H198" s="359"/>
      <c r="I198" s="359"/>
      <c r="J198" s="359"/>
      <c r="K198" s="359"/>
      <c r="L198" s="359"/>
      <c r="M198" s="359"/>
      <c r="N198" s="359"/>
      <c r="O198" s="359"/>
      <c r="P198" s="359"/>
      <c r="Q198" s="359"/>
      <c r="R198" s="359"/>
      <c r="S198" s="359"/>
      <c r="T198" s="359"/>
      <c r="U198" s="359"/>
      <c r="V198" s="359"/>
      <c r="W198" s="359"/>
      <c r="X198" s="359"/>
      <c r="Y198" s="359"/>
      <c r="Z198" s="359"/>
    </row>
    <row r="199" spans="1:26" ht="12.75" customHeight="1">
      <c r="A199" s="385"/>
      <c r="B199" s="386"/>
      <c r="C199" s="386"/>
      <c r="D199" s="417"/>
      <c r="E199" s="386"/>
      <c r="F199" s="359"/>
      <c r="G199" s="359"/>
      <c r="H199" s="359"/>
      <c r="I199" s="359"/>
      <c r="J199" s="359"/>
      <c r="K199" s="359"/>
      <c r="L199" s="359"/>
      <c r="M199" s="359"/>
      <c r="N199" s="359"/>
      <c r="O199" s="359"/>
      <c r="P199" s="359"/>
      <c r="Q199" s="359"/>
      <c r="R199" s="359"/>
      <c r="S199" s="359"/>
      <c r="T199" s="359"/>
      <c r="U199" s="359"/>
      <c r="V199" s="359"/>
      <c r="W199" s="359"/>
      <c r="X199" s="359"/>
      <c r="Y199" s="359"/>
      <c r="Z199" s="359"/>
    </row>
    <row r="200" spans="1:26" ht="12.75" customHeight="1">
      <c r="A200" s="385"/>
      <c r="B200" s="386"/>
      <c r="C200" s="386"/>
      <c r="D200" s="417"/>
      <c r="E200" s="386"/>
      <c r="F200" s="359"/>
      <c r="G200" s="359"/>
      <c r="H200" s="359"/>
      <c r="I200" s="359"/>
      <c r="J200" s="359"/>
      <c r="K200" s="359"/>
      <c r="L200" s="359"/>
      <c r="M200" s="359"/>
      <c r="N200" s="359"/>
      <c r="O200" s="359"/>
      <c r="P200" s="359"/>
      <c r="Q200" s="359"/>
      <c r="R200" s="359"/>
      <c r="S200" s="359"/>
      <c r="T200" s="359"/>
      <c r="U200" s="359"/>
      <c r="V200" s="359"/>
      <c r="W200" s="359"/>
      <c r="X200" s="359"/>
      <c r="Y200" s="359"/>
      <c r="Z200" s="359"/>
    </row>
    <row r="201" spans="1:26" ht="12.75" customHeight="1">
      <c r="A201" s="385"/>
      <c r="B201" s="386"/>
      <c r="C201" s="386"/>
      <c r="D201" s="417"/>
      <c r="E201" s="386"/>
      <c r="F201" s="359"/>
      <c r="G201" s="359"/>
      <c r="H201" s="359"/>
      <c r="I201" s="359"/>
      <c r="J201" s="359"/>
      <c r="K201" s="359"/>
      <c r="L201" s="359"/>
      <c r="M201" s="359"/>
      <c r="N201" s="359"/>
      <c r="O201" s="359"/>
      <c r="P201" s="359"/>
      <c r="Q201" s="359"/>
      <c r="R201" s="359"/>
      <c r="S201" s="359"/>
      <c r="T201" s="359"/>
      <c r="U201" s="359"/>
      <c r="V201" s="359"/>
      <c r="W201" s="359"/>
      <c r="X201" s="359"/>
      <c r="Y201" s="359"/>
      <c r="Z201" s="359"/>
    </row>
    <row r="202" spans="1:26" ht="12.75" customHeight="1">
      <c r="A202" s="385"/>
      <c r="B202" s="386"/>
      <c r="C202" s="386"/>
      <c r="D202" s="417"/>
      <c r="E202" s="386"/>
      <c r="F202" s="359"/>
      <c r="G202" s="359"/>
      <c r="H202" s="359"/>
      <c r="I202" s="359"/>
      <c r="J202" s="359"/>
      <c r="K202" s="359"/>
      <c r="L202" s="359"/>
      <c r="M202" s="359"/>
      <c r="N202" s="359"/>
      <c r="O202" s="359"/>
      <c r="P202" s="359"/>
      <c r="Q202" s="359"/>
      <c r="R202" s="359"/>
      <c r="S202" s="359"/>
      <c r="T202" s="359"/>
      <c r="U202" s="359"/>
      <c r="V202" s="359"/>
      <c r="W202" s="359"/>
      <c r="X202" s="359"/>
      <c r="Y202" s="359"/>
      <c r="Z202" s="359"/>
    </row>
    <row r="203" spans="1:26" ht="12.75" customHeight="1">
      <c r="A203" s="385"/>
      <c r="B203" s="386"/>
      <c r="C203" s="386"/>
      <c r="D203" s="417"/>
      <c r="E203" s="386"/>
      <c r="F203" s="359"/>
      <c r="G203" s="359"/>
      <c r="H203" s="359"/>
      <c r="I203" s="359"/>
      <c r="J203" s="359"/>
      <c r="K203" s="359"/>
      <c r="L203" s="359"/>
      <c r="M203" s="359"/>
      <c r="N203" s="359"/>
      <c r="O203" s="359"/>
      <c r="P203" s="359"/>
      <c r="Q203" s="359"/>
      <c r="R203" s="359"/>
      <c r="S203" s="359"/>
      <c r="T203" s="359"/>
      <c r="U203" s="359"/>
      <c r="V203" s="359"/>
      <c r="W203" s="359"/>
      <c r="X203" s="359"/>
      <c r="Y203" s="359"/>
      <c r="Z203" s="359"/>
    </row>
    <row r="204" spans="1:26" ht="12.75" customHeight="1">
      <c r="A204" s="385"/>
      <c r="B204" s="386"/>
      <c r="C204" s="386"/>
      <c r="D204" s="417"/>
      <c r="E204" s="386"/>
      <c r="F204" s="359"/>
      <c r="G204" s="359"/>
      <c r="H204" s="359"/>
      <c r="I204" s="359"/>
      <c r="J204" s="359"/>
      <c r="K204" s="359"/>
      <c r="L204" s="359"/>
      <c r="M204" s="359"/>
      <c r="N204" s="359"/>
      <c r="O204" s="359"/>
      <c r="P204" s="359"/>
      <c r="Q204" s="359"/>
      <c r="R204" s="359"/>
      <c r="S204" s="359"/>
      <c r="T204" s="359"/>
      <c r="U204" s="359"/>
      <c r="V204" s="359"/>
      <c r="W204" s="359"/>
      <c r="X204" s="359"/>
      <c r="Y204" s="359"/>
      <c r="Z204" s="359"/>
    </row>
    <row r="205" spans="1:26" ht="12.75" customHeight="1">
      <c r="A205" s="385"/>
      <c r="B205" s="386"/>
      <c r="C205" s="386"/>
      <c r="D205" s="417"/>
      <c r="E205" s="386"/>
      <c r="F205" s="359"/>
      <c r="G205" s="359"/>
      <c r="H205" s="359"/>
      <c r="I205" s="359"/>
      <c r="J205" s="359"/>
      <c r="K205" s="359"/>
      <c r="L205" s="359"/>
      <c r="M205" s="359"/>
      <c r="N205" s="359"/>
      <c r="O205" s="359"/>
      <c r="P205" s="359"/>
      <c r="Q205" s="359"/>
      <c r="R205" s="359"/>
      <c r="S205" s="359"/>
      <c r="T205" s="359"/>
      <c r="U205" s="359"/>
      <c r="V205" s="359"/>
      <c r="W205" s="359"/>
      <c r="X205" s="359"/>
      <c r="Y205" s="359"/>
      <c r="Z205" s="359"/>
    </row>
    <row r="206" spans="1:26" ht="12.75" customHeight="1">
      <c r="A206" s="385"/>
      <c r="B206" s="386"/>
      <c r="C206" s="386"/>
      <c r="D206" s="417"/>
      <c r="E206" s="386"/>
      <c r="F206" s="359"/>
      <c r="G206" s="359"/>
      <c r="H206" s="359"/>
      <c r="I206" s="359"/>
      <c r="J206" s="359"/>
      <c r="K206" s="359"/>
      <c r="L206" s="359"/>
      <c r="M206" s="359"/>
      <c r="N206" s="359"/>
      <c r="O206" s="359"/>
      <c r="P206" s="359"/>
      <c r="Q206" s="359"/>
      <c r="R206" s="359"/>
      <c r="S206" s="359"/>
      <c r="T206" s="359"/>
      <c r="U206" s="359"/>
      <c r="V206" s="359"/>
      <c r="W206" s="359"/>
      <c r="X206" s="359"/>
      <c r="Y206" s="359"/>
      <c r="Z206" s="359"/>
    </row>
    <row r="207" spans="1:26" ht="12.75" customHeight="1">
      <c r="A207" s="385"/>
      <c r="B207" s="386"/>
      <c r="C207" s="386"/>
      <c r="D207" s="417"/>
      <c r="E207" s="386"/>
      <c r="F207" s="359"/>
      <c r="G207" s="359"/>
      <c r="H207" s="359"/>
      <c r="I207" s="359"/>
      <c r="J207" s="359"/>
      <c r="K207" s="359"/>
      <c r="L207" s="359"/>
      <c r="M207" s="359"/>
      <c r="N207" s="359"/>
      <c r="O207" s="359"/>
      <c r="P207" s="359"/>
      <c r="Q207" s="359"/>
      <c r="R207" s="359"/>
      <c r="S207" s="359"/>
      <c r="T207" s="359"/>
      <c r="U207" s="359"/>
      <c r="V207" s="359"/>
      <c r="W207" s="359"/>
      <c r="X207" s="359"/>
      <c r="Y207" s="359"/>
      <c r="Z207" s="359"/>
    </row>
    <row r="208" spans="1:26" ht="12.75" customHeight="1">
      <c r="A208" s="385"/>
      <c r="B208" s="386"/>
      <c r="C208" s="386"/>
      <c r="D208" s="417"/>
      <c r="E208" s="386"/>
      <c r="F208" s="359"/>
      <c r="G208" s="359"/>
      <c r="H208" s="359"/>
      <c r="I208" s="359"/>
      <c r="J208" s="359"/>
      <c r="K208" s="359"/>
      <c r="L208" s="359"/>
      <c r="M208" s="359"/>
      <c r="N208" s="359"/>
      <c r="O208" s="359"/>
      <c r="P208" s="359"/>
      <c r="Q208" s="359"/>
      <c r="R208" s="359"/>
      <c r="S208" s="359"/>
      <c r="T208" s="359"/>
      <c r="U208" s="359"/>
      <c r="V208" s="359"/>
      <c r="W208" s="359"/>
      <c r="X208" s="359"/>
      <c r="Y208" s="359"/>
      <c r="Z208" s="359"/>
    </row>
    <row r="209" spans="1:26" ht="12.75" customHeight="1">
      <c r="A209" s="385"/>
      <c r="B209" s="386"/>
      <c r="C209" s="386"/>
      <c r="D209" s="417"/>
      <c r="E209" s="386"/>
      <c r="F209" s="359"/>
      <c r="G209" s="359"/>
      <c r="H209" s="359"/>
      <c r="I209" s="359"/>
      <c r="J209" s="359"/>
      <c r="K209" s="359"/>
      <c r="L209" s="359"/>
      <c r="M209" s="359"/>
      <c r="N209" s="359"/>
      <c r="O209" s="359"/>
      <c r="P209" s="359"/>
      <c r="Q209" s="359"/>
      <c r="R209" s="359"/>
      <c r="S209" s="359"/>
      <c r="T209" s="359"/>
      <c r="U209" s="359"/>
      <c r="V209" s="359"/>
      <c r="W209" s="359"/>
      <c r="X209" s="359"/>
      <c r="Y209" s="359"/>
      <c r="Z209" s="359"/>
    </row>
    <row r="210" spans="1:26" ht="12.75" customHeight="1">
      <c r="A210" s="385"/>
      <c r="B210" s="386"/>
      <c r="C210" s="386"/>
      <c r="D210" s="417"/>
      <c r="E210" s="386"/>
      <c r="F210" s="359"/>
      <c r="G210" s="359"/>
      <c r="H210" s="359"/>
      <c r="I210" s="359"/>
      <c r="J210" s="359"/>
      <c r="K210" s="359"/>
      <c r="L210" s="359"/>
      <c r="M210" s="359"/>
      <c r="N210" s="359"/>
      <c r="O210" s="359"/>
      <c r="P210" s="359"/>
      <c r="Q210" s="359"/>
      <c r="R210" s="359"/>
      <c r="S210" s="359"/>
      <c r="T210" s="359"/>
      <c r="U210" s="359"/>
      <c r="V210" s="359"/>
      <c r="W210" s="359"/>
      <c r="X210" s="359"/>
      <c r="Y210" s="359"/>
      <c r="Z210" s="359"/>
    </row>
    <row r="211" spans="1:26" ht="12.75" customHeight="1">
      <c r="A211" s="385"/>
      <c r="B211" s="386"/>
      <c r="C211" s="386"/>
      <c r="D211" s="417"/>
      <c r="E211" s="386"/>
      <c r="F211" s="359"/>
      <c r="G211" s="359"/>
      <c r="H211" s="359"/>
      <c r="I211" s="359"/>
      <c r="J211" s="359"/>
      <c r="K211" s="359"/>
      <c r="L211" s="359"/>
      <c r="M211" s="359"/>
      <c r="N211" s="359"/>
      <c r="O211" s="359"/>
      <c r="P211" s="359"/>
      <c r="Q211" s="359"/>
      <c r="R211" s="359"/>
      <c r="S211" s="359"/>
      <c r="T211" s="359"/>
      <c r="U211" s="359"/>
      <c r="V211" s="359"/>
      <c r="W211" s="359"/>
      <c r="X211" s="359"/>
      <c r="Y211" s="359"/>
      <c r="Z211" s="359"/>
    </row>
    <row r="212" spans="1:26" ht="12.75" customHeight="1">
      <c r="A212" s="385"/>
      <c r="B212" s="386"/>
      <c r="C212" s="386"/>
      <c r="D212" s="417"/>
      <c r="E212" s="386"/>
      <c r="F212" s="359"/>
      <c r="G212" s="359"/>
      <c r="H212" s="359"/>
      <c r="I212" s="359"/>
      <c r="J212" s="359"/>
      <c r="K212" s="359"/>
      <c r="L212" s="359"/>
      <c r="M212" s="359"/>
      <c r="N212" s="359"/>
      <c r="O212" s="359"/>
      <c r="P212" s="359"/>
      <c r="Q212" s="359"/>
      <c r="R212" s="359"/>
      <c r="S212" s="359"/>
      <c r="T212" s="359"/>
      <c r="U212" s="359"/>
      <c r="V212" s="359"/>
      <c r="W212" s="359"/>
      <c r="X212" s="359"/>
      <c r="Y212" s="359"/>
      <c r="Z212" s="359"/>
    </row>
    <row r="213" spans="1:26" ht="12.75" customHeight="1">
      <c r="A213" s="385"/>
      <c r="B213" s="386"/>
      <c r="C213" s="386"/>
      <c r="D213" s="417"/>
      <c r="E213" s="386"/>
      <c r="F213" s="359"/>
      <c r="G213" s="359"/>
      <c r="H213" s="359"/>
      <c r="I213" s="359"/>
      <c r="J213" s="359"/>
      <c r="K213" s="359"/>
      <c r="L213" s="359"/>
      <c r="M213" s="359"/>
      <c r="N213" s="359"/>
      <c r="O213" s="359"/>
      <c r="P213" s="359"/>
      <c r="Q213" s="359"/>
      <c r="R213" s="359"/>
      <c r="S213" s="359"/>
      <c r="T213" s="359"/>
      <c r="U213" s="359"/>
      <c r="V213" s="359"/>
      <c r="W213" s="359"/>
      <c r="X213" s="359"/>
      <c r="Y213" s="359"/>
      <c r="Z213" s="359"/>
    </row>
    <row r="214" spans="1:26" ht="12.75" customHeight="1">
      <c r="A214" s="385"/>
      <c r="B214" s="386"/>
      <c r="C214" s="386"/>
      <c r="D214" s="417"/>
      <c r="E214" s="386"/>
      <c r="F214" s="359"/>
      <c r="G214" s="359"/>
      <c r="H214" s="359"/>
      <c r="I214" s="359"/>
      <c r="J214" s="359"/>
      <c r="K214" s="359"/>
      <c r="L214" s="359"/>
      <c r="M214" s="359"/>
      <c r="N214" s="359"/>
      <c r="O214" s="359"/>
      <c r="P214" s="359"/>
      <c r="Q214" s="359"/>
      <c r="R214" s="359"/>
      <c r="S214" s="359"/>
      <c r="T214" s="359"/>
      <c r="U214" s="359"/>
      <c r="V214" s="359"/>
      <c r="W214" s="359"/>
      <c r="X214" s="359"/>
      <c r="Y214" s="359"/>
      <c r="Z214" s="359"/>
    </row>
    <row r="215" spans="1:26" ht="12.75" customHeight="1">
      <c r="A215" s="385"/>
      <c r="B215" s="386"/>
      <c r="C215" s="386"/>
      <c r="D215" s="417"/>
      <c r="E215" s="386"/>
      <c r="F215" s="359"/>
      <c r="G215" s="359"/>
      <c r="H215" s="359"/>
      <c r="I215" s="359"/>
      <c r="J215" s="359"/>
      <c r="K215" s="359"/>
      <c r="L215" s="359"/>
      <c r="M215" s="359"/>
      <c r="N215" s="359"/>
      <c r="O215" s="359"/>
      <c r="P215" s="359"/>
      <c r="Q215" s="359"/>
      <c r="R215" s="359"/>
      <c r="S215" s="359"/>
      <c r="T215" s="359"/>
      <c r="U215" s="359"/>
      <c r="V215" s="359"/>
      <c r="W215" s="359"/>
      <c r="X215" s="359"/>
      <c r="Y215" s="359"/>
      <c r="Z215" s="359"/>
    </row>
    <row r="216" spans="1:26" ht="12.75" customHeight="1">
      <c r="A216" s="385"/>
      <c r="B216" s="386"/>
      <c r="C216" s="386"/>
      <c r="D216" s="417"/>
      <c r="E216" s="386"/>
      <c r="F216" s="359"/>
      <c r="G216" s="359"/>
      <c r="H216" s="359"/>
      <c r="I216" s="359"/>
      <c r="J216" s="359"/>
      <c r="K216" s="359"/>
      <c r="L216" s="359"/>
      <c r="M216" s="359"/>
      <c r="N216" s="359"/>
      <c r="O216" s="359"/>
      <c r="P216" s="359"/>
      <c r="Q216" s="359"/>
      <c r="R216" s="359"/>
      <c r="S216" s="359"/>
      <c r="T216" s="359"/>
      <c r="U216" s="359"/>
      <c r="V216" s="359"/>
      <c r="W216" s="359"/>
      <c r="X216" s="359"/>
      <c r="Y216" s="359"/>
      <c r="Z216" s="359"/>
    </row>
    <row r="217" spans="1:26" ht="12.75" customHeight="1">
      <c r="A217" s="385"/>
      <c r="B217" s="386"/>
      <c r="C217" s="386"/>
      <c r="D217" s="417"/>
      <c r="E217" s="386"/>
      <c r="F217" s="359"/>
      <c r="G217" s="359"/>
      <c r="H217" s="359"/>
      <c r="I217" s="359"/>
      <c r="J217" s="359"/>
      <c r="K217" s="359"/>
      <c r="L217" s="359"/>
      <c r="M217" s="359"/>
      <c r="N217" s="359"/>
      <c r="O217" s="359"/>
      <c r="P217" s="359"/>
      <c r="Q217" s="359"/>
      <c r="R217" s="359"/>
      <c r="S217" s="359"/>
      <c r="T217" s="359"/>
      <c r="U217" s="359"/>
      <c r="V217" s="359"/>
      <c r="W217" s="359"/>
      <c r="X217" s="359"/>
      <c r="Y217" s="359"/>
      <c r="Z217" s="359"/>
    </row>
    <row r="218" spans="1:26" ht="12.75" customHeight="1">
      <c r="A218" s="385"/>
      <c r="B218" s="386"/>
      <c r="C218" s="386"/>
      <c r="D218" s="417"/>
      <c r="E218" s="386"/>
      <c r="F218" s="359"/>
      <c r="G218" s="359"/>
      <c r="H218" s="359"/>
      <c r="I218" s="359"/>
      <c r="J218" s="359"/>
      <c r="K218" s="359"/>
      <c r="L218" s="359"/>
      <c r="M218" s="359"/>
      <c r="N218" s="359"/>
      <c r="O218" s="359"/>
      <c r="P218" s="359"/>
      <c r="Q218" s="359"/>
      <c r="R218" s="359"/>
      <c r="S218" s="359"/>
      <c r="T218" s="359"/>
      <c r="U218" s="359"/>
      <c r="V218" s="359"/>
      <c r="W218" s="359"/>
      <c r="X218" s="359"/>
      <c r="Y218" s="359"/>
      <c r="Z218" s="359"/>
    </row>
    <row r="219" spans="1:26" ht="12.75" customHeight="1">
      <c r="A219" s="385"/>
      <c r="B219" s="386"/>
      <c r="C219" s="386"/>
      <c r="D219" s="417"/>
      <c r="E219" s="386"/>
      <c r="F219" s="359"/>
      <c r="G219" s="359"/>
      <c r="H219" s="359"/>
      <c r="I219" s="359"/>
      <c r="J219" s="359"/>
      <c r="K219" s="359"/>
      <c r="L219" s="359"/>
      <c r="M219" s="359"/>
      <c r="N219" s="359"/>
      <c r="O219" s="359"/>
      <c r="P219" s="359"/>
      <c r="Q219" s="359"/>
      <c r="R219" s="359"/>
      <c r="S219" s="359"/>
      <c r="T219" s="359"/>
      <c r="U219" s="359"/>
      <c r="V219" s="359"/>
      <c r="W219" s="359"/>
      <c r="X219" s="359"/>
      <c r="Y219" s="359"/>
      <c r="Z219" s="359"/>
    </row>
    <row r="220" spans="1:26" ht="12.75" customHeight="1">
      <c r="A220" s="385"/>
      <c r="B220" s="386"/>
      <c r="C220" s="386"/>
      <c r="D220" s="417"/>
      <c r="E220" s="386"/>
      <c r="F220" s="359"/>
      <c r="G220" s="359"/>
      <c r="H220" s="359"/>
      <c r="I220" s="359"/>
      <c r="J220" s="359"/>
      <c r="K220" s="359"/>
      <c r="L220" s="359"/>
      <c r="M220" s="359"/>
      <c r="N220" s="359"/>
      <c r="O220" s="359"/>
      <c r="P220" s="359"/>
      <c r="Q220" s="359"/>
      <c r="R220" s="359"/>
      <c r="S220" s="359"/>
      <c r="T220" s="359"/>
      <c r="U220" s="359"/>
      <c r="V220" s="359"/>
      <c r="W220" s="359"/>
      <c r="X220" s="359"/>
      <c r="Y220" s="359"/>
      <c r="Z220" s="359"/>
    </row>
    <row r="221" spans="1:26" ht="12.75" customHeight="1">
      <c r="A221" s="385"/>
      <c r="B221" s="386"/>
      <c r="C221" s="386"/>
      <c r="D221" s="417"/>
      <c r="E221" s="386"/>
      <c r="F221" s="359"/>
      <c r="G221" s="359"/>
      <c r="H221" s="359"/>
      <c r="I221" s="359"/>
      <c r="J221" s="359"/>
      <c r="K221" s="359"/>
      <c r="L221" s="359"/>
      <c r="M221" s="359"/>
      <c r="N221" s="359"/>
      <c r="O221" s="359"/>
      <c r="P221" s="359"/>
      <c r="Q221" s="359"/>
      <c r="R221" s="359"/>
      <c r="S221" s="359"/>
      <c r="T221" s="359"/>
      <c r="U221" s="359"/>
      <c r="V221" s="359"/>
      <c r="W221" s="359"/>
      <c r="X221" s="359"/>
      <c r="Y221" s="359"/>
      <c r="Z221" s="359"/>
    </row>
    <row r="222" spans="1:26" ht="12.75" customHeight="1">
      <c r="A222" s="385"/>
      <c r="B222" s="386"/>
      <c r="C222" s="386"/>
      <c r="D222" s="417"/>
      <c r="E222" s="386"/>
      <c r="F222" s="359"/>
      <c r="G222" s="359"/>
      <c r="H222" s="359"/>
      <c r="I222" s="359"/>
      <c r="J222" s="359"/>
      <c r="K222" s="359"/>
      <c r="L222" s="359"/>
      <c r="M222" s="359"/>
      <c r="N222" s="359"/>
      <c r="O222" s="359"/>
      <c r="P222" s="359"/>
      <c r="Q222" s="359"/>
      <c r="R222" s="359"/>
      <c r="S222" s="359"/>
      <c r="T222" s="359"/>
      <c r="U222" s="359"/>
      <c r="V222" s="359"/>
      <c r="W222" s="359"/>
      <c r="X222" s="359"/>
      <c r="Y222" s="359"/>
      <c r="Z222" s="359"/>
    </row>
    <row r="223" spans="1:26" ht="12.75" customHeight="1">
      <c r="A223" s="385"/>
      <c r="B223" s="386"/>
      <c r="C223" s="386"/>
      <c r="D223" s="417"/>
      <c r="E223" s="386"/>
      <c r="F223" s="359"/>
      <c r="G223" s="359"/>
      <c r="H223" s="359"/>
      <c r="I223" s="359"/>
      <c r="J223" s="359"/>
      <c r="K223" s="359"/>
      <c r="L223" s="359"/>
      <c r="M223" s="359"/>
      <c r="N223" s="359"/>
      <c r="O223" s="359"/>
      <c r="P223" s="359"/>
      <c r="Q223" s="359"/>
      <c r="R223" s="359"/>
      <c r="S223" s="359"/>
      <c r="T223" s="359"/>
      <c r="U223" s="359"/>
      <c r="V223" s="359"/>
      <c r="W223" s="359"/>
      <c r="X223" s="359"/>
      <c r="Y223" s="359"/>
      <c r="Z223" s="359"/>
    </row>
    <row r="224" spans="1:26" ht="12.75" customHeight="1">
      <c r="A224" s="385"/>
      <c r="B224" s="386"/>
      <c r="C224" s="386"/>
      <c r="D224" s="417"/>
      <c r="E224" s="386"/>
      <c r="F224" s="359"/>
      <c r="G224" s="359"/>
      <c r="H224" s="359"/>
      <c r="I224" s="359"/>
      <c r="J224" s="359"/>
      <c r="K224" s="359"/>
      <c r="L224" s="359"/>
      <c r="M224" s="359"/>
      <c r="N224" s="359"/>
      <c r="O224" s="359"/>
      <c r="P224" s="359"/>
      <c r="Q224" s="359"/>
      <c r="R224" s="359"/>
      <c r="S224" s="359"/>
      <c r="T224" s="359"/>
      <c r="U224" s="359"/>
      <c r="V224" s="359"/>
      <c r="W224" s="359"/>
      <c r="X224" s="359"/>
      <c r="Y224" s="359"/>
      <c r="Z224" s="359"/>
    </row>
    <row r="225" spans="1:26" ht="12.75" customHeight="1">
      <c r="A225" s="385"/>
      <c r="B225" s="386"/>
      <c r="C225" s="386"/>
      <c r="D225" s="417"/>
      <c r="E225" s="386"/>
      <c r="F225" s="359"/>
      <c r="G225" s="359"/>
      <c r="H225" s="359"/>
      <c r="I225" s="359"/>
      <c r="J225" s="359"/>
      <c r="K225" s="359"/>
      <c r="L225" s="359"/>
      <c r="M225" s="359"/>
      <c r="N225" s="359"/>
      <c r="O225" s="359"/>
      <c r="P225" s="359"/>
      <c r="Q225" s="359"/>
      <c r="R225" s="359"/>
      <c r="S225" s="359"/>
      <c r="T225" s="359"/>
      <c r="U225" s="359"/>
      <c r="V225" s="359"/>
      <c r="W225" s="359"/>
      <c r="X225" s="359"/>
      <c r="Y225" s="359"/>
      <c r="Z225" s="359"/>
    </row>
    <row r="226" spans="1:26" ht="12.75" customHeight="1">
      <c r="A226" s="385"/>
      <c r="B226" s="386"/>
      <c r="C226" s="386"/>
      <c r="D226" s="417"/>
      <c r="E226" s="386"/>
      <c r="F226" s="359"/>
      <c r="G226" s="359"/>
      <c r="H226" s="359"/>
      <c r="I226" s="359"/>
      <c r="J226" s="359"/>
      <c r="K226" s="359"/>
      <c r="L226" s="359"/>
      <c r="M226" s="359"/>
      <c r="N226" s="359"/>
      <c r="O226" s="359"/>
      <c r="P226" s="359"/>
      <c r="Q226" s="359"/>
      <c r="R226" s="359"/>
      <c r="S226" s="359"/>
      <c r="T226" s="359"/>
      <c r="U226" s="359"/>
      <c r="V226" s="359"/>
      <c r="W226" s="359"/>
      <c r="X226" s="359"/>
      <c r="Y226" s="359"/>
      <c r="Z226" s="359"/>
    </row>
    <row r="227" spans="1:26" ht="15.75" customHeight="1"/>
    <row r="228" spans="1:26" ht="15.75" customHeight="1"/>
    <row r="229" spans="1:26" ht="15.75" customHeight="1"/>
    <row r="230" spans="1:26" ht="15.75" customHeight="1"/>
    <row r="231" spans="1:26" ht="15.75" customHeight="1"/>
    <row r="232" spans="1:26" ht="15.75" customHeight="1"/>
    <row r="233" spans="1:26" ht="15.75" customHeight="1"/>
    <row r="234" spans="1:26" ht="15.75" customHeight="1"/>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A26:F26"/>
    <mergeCell ref="A1:B1"/>
    <mergeCell ref="A2:B2"/>
    <mergeCell ref="C2:F2"/>
    <mergeCell ref="A3:F3"/>
    <mergeCell ref="A21:B21"/>
    <mergeCell ref="A24:B24"/>
    <mergeCell ref="C23:F23"/>
    <mergeCell ref="C24:F24"/>
    <mergeCell ref="C25:F25"/>
  </mergeCells>
  <pageMargins left="0.7" right="0.33" top="0.66" bottom="0.34" header="0" footer="0.17"/>
  <pageSetup paperSize="9" firstPageNumber="21" orientation="landscape" useFirstPageNumber="1"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68"/>
  <sheetViews>
    <sheetView workbookViewId="0">
      <selection activeCell="E67" sqref="E67"/>
    </sheetView>
  </sheetViews>
  <sheetFormatPr defaultColWidth="14.42578125" defaultRowHeight="15.75"/>
  <cols>
    <col min="1" max="1" width="5.140625" style="179" customWidth="1"/>
    <col min="2" max="2" width="51.140625" style="179" customWidth="1"/>
    <col min="3" max="3" width="13" style="179" customWidth="1"/>
    <col min="4" max="4" width="10.7109375" style="179" customWidth="1"/>
    <col min="5" max="5" width="28.140625" style="179" customWidth="1"/>
    <col min="6" max="6" width="19.140625" style="179" customWidth="1"/>
    <col min="7" max="25" width="10" style="179" customWidth="1"/>
    <col min="26" max="16384" width="14.42578125" style="179"/>
  </cols>
  <sheetData>
    <row r="1" spans="1:25">
      <c r="A1" s="685" t="s">
        <v>0</v>
      </c>
      <c r="B1" s="685"/>
      <c r="C1" s="174"/>
      <c r="D1" s="174"/>
      <c r="E1" s="174" t="s">
        <v>491</v>
      </c>
      <c r="F1" s="156"/>
      <c r="G1" s="187"/>
      <c r="H1" s="187"/>
      <c r="I1" s="187"/>
      <c r="J1" s="187"/>
      <c r="K1" s="187"/>
      <c r="L1" s="187"/>
      <c r="M1" s="187"/>
      <c r="N1" s="187"/>
      <c r="O1" s="187"/>
      <c r="P1" s="187"/>
      <c r="Q1" s="187"/>
      <c r="R1" s="187"/>
      <c r="S1" s="187"/>
      <c r="T1" s="187"/>
      <c r="U1" s="187"/>
      <c r="V1" s="187"/>
      <c r="W1" s="187"/>
      <c r="X1" s="187"/>
      <c r="Y1" s="187"/>
    </row>
    <row r="2" spans="1:25">
      <c r="A2" s="679" t="s">
        <v>2</v>
      </c>
      <c r="B2" s="679"/>
      <c r="C2" s="174"/>
      <c r="D2" s="174"/>
      <c r="E2" s="174"/>
      <c r="F2" s="174"/>
      <c r="G2" s="187"/>
      <c r="H2" s="187"/>
      <c r="I2" s="187"/>
      <c r="J2" s="187"/>
      <c r="K2" s="187"/>
      <c r="L2" s="187"/>
      <c r="M2" s="187"/>
      <c r="N2" s="187"/>
      <c r="O2" s="187"/>
      <c r="P2" s="187"/>
      <c r="Q2" s="187"/>
      <c r="R2" s="187"/>
      <c r="S2" s="187"/>
      <c r="T2" s="187"/>
      <c r="U2" s="187"/>
      <c r="V2" s="187"/>
      <c r="W2" s="187"/>
      <c r="X2" s="187"/>
      <c r="Y2" s="187"/>
    </row>
    <row r="3" spans="1:25" ht="41.25" customHeight="1">
      <c r="A3" s="679" t="s">
        <v>492</v>
      </c>
      <c r="B3" s="679"/>
      <c r="C3" s="679"/>
      <c r="D3" s="679"/>
      <c r="E3" s="679"/>
      <c r="F3" s="679"/>
      <c r="G3" s="187"/>
      <c r="H3" s="187"/>
      <c r="I3" s="187"/>
      <c r="J3" s="187"/>
      <c r="K3" s="187"/>
      <c r="L3" s="187"/>
      <c r="M3" s="187"/>
      <c r="N3" s="187"/>
      <c r="O3" s="187"/>
      <c r="P3" s="187"/>
      <c r="Q3" s="187"/>
      <c r="R3" s="187"/>
      <c r="S3" s="187"/>
      <c r="T3" s="187"/>
      <c r="U3" s="187"/>
      <c r="V3" s="187"/>
      <c r="W3" s="187"/>
      <c r="X3" s="187"/>
      <c r="Y3" s="187"/>
    </row>
    <row r="4" spans="1:25" ht="16.5" thickBot="1">
      <c r="A4" s="388"/>
      <c r="B4" s="388"/>
      <c r="C4" s="388"/>
      <c r="D4" s="388"/>
      <c r="E4" s="388"/>
      <c r="F4" s="389"/>
      <c r="G4" s="187"/>
      <c r="H4" s="187"/>
      <c r="I4" s="187"/>
      <c r="J4" s="187"/>
      <c r="K4" s="187"/>
      <c r="L4" s="187"/>
      <c r="M4" s="187"/>
      <c r="N4" s="187"/>
      <c r="O4" s="187"/>
      <c r="P4" s="187"/>
      <c r="Q4" s="187"/>
      <c r="R4" s="187"/>
      <c r="S4" s="187"/>
      <c r="T4" s="187"/>
      <c r="U4" s="187"/>
      <c r="V4" s="187"/>
      <c r="W4" s="187"/>
      <c r="X4" s="187"/>
      <c r="Y4" s="187"/>
    </row>
    <row r="5" spans="1:25" ht="32.25" thickTop="1">
      <c r="A5" s="361" t="s">
        <v>5</v>
      </c>
      <c r="B5" s="362" t="s">
        <v>363</v>
      </c>
      <c r="C5" s="362" t="s">
        <v>493</v>
      </c>
      <c r="D5" s="362" t="s">
        <v>327</v>
      </c>
      <c r="E5" s="363" t="s">
        <v>494</v>
      </c>
      <c r="F5" s="364"/>
      <c r="G5" s="187"/>
      <c r="H5" s="187"/>
      <c r="I5" s="187"/>
      <c r="J5" s="187"/>
      <c r="K5" s="187"/>
      <c r="L5" s="187"/>
      <c r="M5" s="187"/>
      <c r="N5" s="187"/>
      <c r="O5" s="187"/>
      <c r="P5" s="187"/>
      <c r="Q5" s="187"/>
      <c r="R5" s="187"/>
      <c r="S5" s="187"/>
      <c r="T5" s="187"/>
      <c r="U5" s="187"/>
      <c r="V5" s="187"/>
      <c r="W5" s="187"/>
      <c r="X5" s="187"/>
      <c r="Y5" s="187"/>
    </row>
    <row r="6" spans="1:25" ht="18.75" customHeight="1">
      <c r="A6" s="365"/>
      <c r="B6" s="405" t="s">
        <v>495</v>
      </c>
      <c r="C6" s="366"/>
      <c r="D6" s="366"/>
      <c r="E6" s="367"/>
      <c r="F6" s="368"/>
      <c r="G6" s="390"/>
      <c r="H6" s="390"/>
      <c r="I6" s="390"/>
      <c r="J6" s="390"/>
      <c r="K6" s="390"/>
      <c r="L6" s="390"/>
      <c r="M6" s="390"/>
      <c r="N6" s="390"/>
      <c r="O6" s="390"/>
      <c r="P6" s="390"/>
      <c r="Q6" s="390"/>
      <c r="R6" s="390"/>
      <c r="S6" s="390"/>
      <c r="T6" s="390"/>
      <c r="U6" s="390"/>
      <c r="V6" s="390"/>
      <c r="W6" s="390"/>
      <c r="X6" s="390"/>
      <c r="Y6" s="390"/>
    </row>
    <row r="7" spans="1:25">
      <c r="A7" s="369"/>
      <c r="B7" s="370" t="s">
        <v>496</v>
      </c>
      <c r="C7" s="371"/>
      <c r="D7" s="371"/>
      <c r="E7" s="372"/>
      <c r="F7" s="373"/>
      <c r="G7" s="187"/>
      <c r="H7" s="187"/>
      <c r="I7" s="187"/>
      <c r="J7" s="187"/>
      <c r="K7" s="187"/>
      <c r="L7" s="187"/>
      <c r="M7" s="187"/>
      <c r="N7" s="187"/>
      <c r="O7" s="187"/>
      <c r="P7" s="187"/>
      <c r="Q7" s="187"/>
      <c r="R7" s="187"/>
      <c r="S7" s="187"/>
      <c r="T7" s="187"/>
      <c r="U7" s="187"/>
      <c r="V7" s="187"/>
      <c r="W7" s="187"/>
      <c r="X7" s="187"/>
      <c r="Y7" s="187"/>
    </row>
    <row r="8" spans="1:25">
      <c r="A8" s="369"/>
      <c r="B8" s="370" t="s">
        <v>374</v>
      </c>
      <c r="C8" s="371"/>
      <c r="D8" s="371"/>
      <c r="E8" s="372"/>
      <c r="F8" s="373"/>
      <c r="G8" s="187"/>
      <c r="H8" s="187"/>
      <c r="I8" s="187"/>
      <c r="J8" s="187"/>
      <c r="K8" s="187"/>
      <c r="L8" s="187"/>
      <c r="M8" s="187"/>
      <c r="N8" s="187"/>
      <c r="O8" s="187"/>
      <c r="P8" s="187"/>
      <c r="Q8" s="187"/>
      <c r="R8" s="187"/>
      <c r="S8" s="187"/>
      <c r="T8" s="187"/>
      <c r="U8" s="187"/>
      <c r="V8" s="187"/>
      <c r="W8" s="187"/>
      <c r="X8" s="187"/>
      <c r="Y8" s="187"/>
    </row>
    <row r="9" spans="1:25">
      <c r="A9" s="369"/>
      <c r="B9" s="370" t="s">
        <v>497</v>
      </c>
      <c r="C9" s="371"/>
      <c r="D9" s="371"/>
      <c r="E9" s="372"/>
      <c r="F9" s="373"/>
      <c r="G9" s="187"/>
      <c r="H9" s="187"/>
      <c r="I9" s="187"/>
      <c r="J9" s="187"/>
      <c r="K9" s="187"/>
      <c r="L9" s="187"/>
      <c r="M9" s="187"/>
      <c r="N9" s="187"/>
      <c r="O9" s="187"/>
      <c r="P9" s="187"/>
      <c r="Q9" s="187"/>
      <c r="R9" s="187"/>
      <c r="S9" s="187"/>
      <c r="T9" s="187"/>
      <c r="U9" s="187"/>
      <c r="V9" s="187"/>
      <c r="W9" s="187"/>
      <c r="X9" s="187"/>
      <c r="Y9" s="187"/>
    </row>
    <row r="10" spans="1:25">
      <c r="A10" s="369"/>
      <c r="B10" s="404" t="s">
        <v>498</v>
      </c>
      <c r="C10" s="371"/>
      <c r="D10" s="371"/>
      <c r="E10" s="372"/>
      <c r="F10" s="373"/>
      <c r="G10" s="187"/>
      <c r="H10" s="187"/>
      <c r="I10" s="187"/>
      <c r="J10" s="187"/>
      <c r="K10" s="187"/>
      <c r="L10" s="187"/>
      <c r="M10" s="187"/>
      <c r="N10" s="187"/>
      <c r="O10" s="187"/>
      <c r="P10" s="187"/>
      <c r="Q10" s="187"/>
      <c r="R10" s="187"/>
      <c r="S10" s="187"/>
      <c r="T10" s="187"/>
      <c r="U10" s="187"/>
      <c r="V10" s="187"/>
      <c r="W10" s="187"/>
      <c r="X10" s="187"/>
      <c r="Y10" s="187"/>
    </row>
    <row r="11" spans="1:25">
      <c r="A11" s="369"/>
      <c r="B11" s="242" t="s">
        <v>499</v>
      </c>
      <c r="C11" s="371"/>
      <c r="D11" s="371"/>
      <c r="E11" s="372"/>
      <c r="F11" s="373"/>
      <c r="G11" s="187"/>
      <c r="H11" s="187"/>
      <c r="I11" s="187"/>
      <c r="J11" s="187"/>
      <c r="K11" s="187"/>
      <c r="L11" s="187"/>
      <c r="M11" s="187"/>
      <c r="N11" s="187"/>
      <c r="O11" s="187"/>
      <c r="P11" s="187"/>
      <c r="Q11" s="187"/>
      <c r="R11" s="187"/>
      <c r="S11" s="187"/>
      <c r="T11" s="187"/>
      <c r="U11" s="187"/>
      <c r="V11" s="187"/>
      <c r="W11" s="187"/>
      <c r="X11" s="187"/>
      <c r="Y11" s="187"/>
    </row>
    <row r="12" spans="1:25">
      <c r="A12" s="369"/>
      <c r="B12" s="242" t="s">
        <v>500</v>
      </c>
      <c r="C12" s="371"/>
      <c r="D12" s="371"/>
      <c r="E12" s="372"/>
      <c r="F12" s="373"/>
      <c r="G12" s="187"/>
      <c r="H12" s="187"/>
      <c r="I12" s="187"/>
      <c r="J12" s="187"/>
      <c r="K12" s="187"/>
      <c r="L12" s="187"/>
      <c r="M12" s="187"/>
      <c r="N12" s="187"/>
      <c r="O12" s="187"/>
      <c r="P12" s="187"/>
      <c r="Q12" s="187"/>
      <c r="R12" s="187"/>
      <c r="S12" s="187"/>
      <c r="T12" s="187"/>
      <c r="U12" s="187"/>
      <c r="V12" s="187"/>
      <c r="W12" s="187"/>
      <c r="X12" s="187"/>
      <c r="Y12" s="187"/>
    </row>
    <row r="13" spans="1:25">
      <c r="A13" s="369" t="s">
        <v>25</v>
      </c>
      <c r="B13" s="374" t="s">
        <v>501</v>
      </c>
      <c r="C13" s="371"/>
      <c r="D13" s="371"/>
      <c r="E13" s="372"/>
      <c r="F13" s="373"/>
      <c r="G13" s="187"/>
      <c r="H13" s="187"/>
      <c r="I13" s="187"/>
      <c r="J13" s="187"/>
      <c r="K13" s="187"/>
      <c r="L13" s="187"/>
      <c r="M13" s="187"/>
      <c r="N13" s="187"/>
      <c r="O13" s="187"/>
      <c r="P13" s="187"/>
      <c r="Q13" s="187"/>
      <c r="R13" s="187"/>
      <c r="S13" s="187"/>
      <c r="T13" s="187"/>
      <c r="U13" s="187"/>
      <c r="V13" s="187"/>
      <c r="W13" s="187"/>
      <c r="X13" s="187"/>
      <c r="Y13" s="187"/>
    </row>
    <row r="14" spans="1:25" ht="63">
      <c r="A14" s="375"/>
      <c r="B14" s="391" t="s">
        <v>502</v>
      </c>
      <c r="C14" s="371"/>
      <c r="D14" s="371"/>
      <c r="E14" s="372"/>
      <c r="F14" s="373"/>
      <c r="G14" s="187"/>
      <c r="H14" s="187"/>
      <c r="I14" s="187"/>
      <c r="J14" s="187"/>
      <c r="K14" s="187"/>
      <c r="L14" s="187"/>
      <c r="M14" s="187"/>
      <c r="N14" s="187"/>
      <c r="O14" s="187"/>
      <c r="P14" s="187"/>
      <c r="Q14" s="187"/>
      <c r="R14" s="187"/>
      <c r="S14" s="187"/>
      <c r="T14" s="187"/>
      <c r="U14" s="187"/>
      <c r="V14" s="187"/>
      <c r="W14" s="187"/>
      <c r="X14" s="187"/>
      <c r="Y14" s="187"/>
    </row>
    <row r="15" spans="1:25">
      <c r="A15" s="375"/>
      <c r="B15" s="370" t="s">
        <v>503</v>
      </c>
      <c r="C15" s="228"/>
      <c r="D15" s="228"/>
      <c r="E15" s="397"/>
      <c r="F15" s="398"/>
      <c r="G15" s="187"/>
      <c r="H15" s="187"/>
      <c r="I15" s="187"/>
      <c r="J15" s="187"/>
      <c r="K15" s="187"/>
      <c r="L15" s="187"/>
      <c r="M15" s="187"/>
      <c r="N15" s="187"/>
      <c r="O15" s="187"/>
      <c r="P15" s="187"/>
      <c r="Q15" s="187"/>
      <c r="R15" s="187"/>
      <c r="S15" s="187"/>
      <c r="T15" s="187"/>
      <c r="U15" s="187"/>
      <c r="V15" s="187"/>
      <c r="W15" s="187"/>
      <c r="X15" s="187"/>
      <c r="Y15" s="187"/>
    </row>
    <row r="16" spans="1:25">
      <c r="A16" s="375"/>
      <c r="B16" s="242" t="s">
        <v>504</v>
      </c>
      <c r="C16" s="223"/>
      <c r="D16" s="223"/>
      <c r="E16" s="381"/>
      <c r="F16" s="245"/>
      <c r="G16" s="187"/>
      <c r="H16" s="187"/>
      <c r="I16" s="187"/>
      <c r="J16" s="187"/>
      <c r="K16" s="187"/>
      <c r="L16" s="187"/>
      <c r="M16" s="187"/>
      <c r="N16" s="187"/>
      <c r="O16" s="187"/>
      <c r="P16" s="187"/>
      <c r="Q16" s="187"/>
      <c r="R16" s="187"/>
      <c r="S16" s="187"/>
      <c r="T16" s="187"/>
      <c r="U16" s="187"/>
      <c r="V16" s="187"/>
      <c r="W16" s="187"/>
      <c r="X16" s="187"/>
      <c r="Y16" s="187"/>
    </row>
    <row r="17" spans="1:25">
      <c r="A17" s="376" t="s">
        <v>38</v>
      </c>
      <c r="B17" s="377" t="s">
        <v>505</v>
      </c>
      <c r="C17" s="378"/>
      <c r="D17" s="378"/>
      <c r="E17" s="379"/>
      <c r="F17" s="392"/>
      <c r="G17" s="174"/>
      <c r="H17" s="174"/>
      <c r="I17" s="174"/>
      <c r="J17" s="174"/>
      <c r="K17" s="174"/>
      <c r="L17" s="174"/>
      <c r="M17" s="174"/>
      <c r="N17" s="174"/>
      <c r="O17" s="174"/>
      <c r="P17" s="174"/>
      <c r="Q17" s="174"/>
      <c r="R17" s="174"/>
      <c r="S17" s="174"/>
      <c r="T17" s="174"/>
      <c r="U17" s="174"/>
      <c r="V17" s="174"/>
      <c r="W17" s="174"/>
      <c r="X17" s="174"/>
      <c r="Y17" s="174"/>
    </row>
    <row r="18" spans="1:25">
      <c r="A18" s="375"/>
      <c r="B18" s="242" t="s">
        <v>506</v>
      </c>
      <c r="C18" s="378"/>
      <c r="D18" s="378"/>
      <c r="E18" s="379"/>
      <c r="F18" s="392"/>
      <c r="G18" s="174"/>
      <c r="H18" s="174"/>
      <c r="I18" s="174"/>
      <c r="J18" s="174"/>
      <c r="K18" s="174"/>
      <c r="L18" s="174"/>
      <c r="M18" s="174"/>
      <c r="N18" s="174"/>
      <c r="O18" s="174"/>
      <c r="P18" s="174"/>
      <c r="Q18" s="174"/>
      <c r="R18" s="174"/>
      <c r="S18" s="174"/>
      <c r="T18" s="174"/>
      <c r="U18" s="174"/>
      <c r="V18" s="174"/>
      <c r="W18" s="174"/>
      <c r="X18" s="174"/>
      <c r="Y18" s="174"/>
    </row>
    <row r="19" spans="1:25">
      <c r="A19" s="375"/>
      <c r="B19" s="242" t="s">
        <v>507</v>
      </c>
      <c r="C19" s="378"/>
      <c r="D19" s="378"/>
      <c r="E19" s="379"/>
      <c r="F19" s="392"/>
      <c r="G19" s="174"/>
      <c r="H19" s="174"/>
      <c r="I19" s="174"/>
      <c r="J19" s="174"/>
      <c r="K19" s="174"/>
      <c r="L19" s="174"/>
      <c r="M19" s="174"/>
      <c r="N19" s="174"/>
      <c r="O19" s="174"/>
      <c r="P19" s="174"/>
      <c r="Q19" s="174"/>
      <c r="R19" s="174"/>
      <c r="S19" s="174"/>
      <c r="T19" s="174"/>
      <c r="U19" s="174"/>
      <c r="V19" s="174"/>
      <c r="W19" s="174"/>
      <c r="X19" s="174"/>
      <c r="Y19" s="174"/>
    </row>
    <row r="20" spans="1:25" ht="18" customHeight="1">
      <c r="A20" s="375"/>
      <c r="B20" s="242" t="s">
        <v>256</v>
      </c>
      <c r="C20" s="223" t="s">
        <v>508</v>
      </c>
      <c r="D20" s="223" t="s">
        <v>509</v>
      </c>
      <c r="E20" s="178" t="s">
        <v>510</v>
      </c>
      <c r="F20" s="392"/>
      <c r="G20" s="174"/>
      <c r="H20" s="174"/>
      <c r="I20" s="174"/>
      <c r="J20" s="174"/>
      <c r="K20" s="174"/>
      <c r="L20" s="174"/>
      <c r="M20" s="174"/>
      <c r="N20" s="174"/>
      <c r="O20" s="174"/>
      <c r="P20" s="174"/>
      <c r="Q20" s="174"/>
      <c r="R20" s="174"/>
      <c r="S20" s="174"/>
      <c r="T20" s="174"/>
      <c r="U20" s="174"/>
      <c r="V20" s="174"/>
      <c r="W20" s="174"/>
      <c r="X20" s="174"/>
      <c r="Y20" s="174"/>
    </row>
    <row r="21" spans="1:25" ht="18" customHeight="1">
      <c r="A21" s="375"/>
      <c r="B21" s="242" t="s">
        <v>255</v>
      </c>
      <c r="C21" s="223" t="s">
        <v>508</v>
      </c>
      <c r="D21" s="223" t="s">
        <v>509</v>
      </c>
      <c r="E21" s="178" t="s">
        <v>510</v>
      </c>
      <c r="F21" s="392"/>
      <c r="G21" s="174"/>
      <c r="H21" s="174"/>
      <c r="I21" s="174"/>
      <c r="J21" s="174"/>
      <c r="K21" s="174"/>
      <c r="L21" s="174"/>
      <c r="M21" s="174"/>
      <c r="N21" s="174"/>
      <c r="O21" s="174"/>
      <c r="P21" s="174"/>
      <c r="Q21" s="174"/>
      <c r="R21" s="174"/>
      <c r="S21" s="174"/>
      <c r="T21" s="174"/>
      <c r="U21" s="174"/>
      <c r="V21" s="174"/>
      <c r="W21" s="174"/>
      <c r="X21" s="174"/>
      <c r="Y21" s="174"/>
    </row>
    <row r="22" spans="1:25">
      <c r="A22" s="375"/>
      <c r="B22" s="242" t="s">
        <v>242</v>
      </c>
      <c r="C22" s="223" t="s">
        <v>508</v>
      </c>
      <c r="D22" s="223" t="s">
        <v>511</v>
      </c>
      <c r="E22" s="381" t="s">
        <v>512</v>
      </c>
      <c r="F22" s="392"/>
      <c r="G22" s="174"/>
      <c r="H22" s="174"/>
      <c r="I22" s="174"/>
      <c r="J22" s="174"/>
      <c r="K22" s="174"/>
      <c r="L22" s="174"/>
      <c r="M22" s="174"/>
      <c r="N22" s="174"/>
      <c r="O22" s="174"/>
      <c r="P22" s="174"/>
      <c r="Q22" s="174"/>
      <c r="R22" s="174"/>
      <c r="S22" s="174"/>
      <c r="T22" s="174"/>
      <c r="U22" s="174"/>
      <c r="V22" s="174"/>
      <c r="W22" s="174"/>
      <c r="X22" s="174"/>
      <c r="Y22" s="174"/>
    </row>
    <row r="23" spans="1:25">
      <c r="A23" s="375"/>
      <c r="B23" s="242" t="s">
        <v>246</v>
      </c>
      <c r="C23" s="223" t="s">
        <v>385</v>
      </c>
      <c r="D23" s="223" t="s">
        <v>513</v>
      </c>
      <c r="E23" s="381" t="s">
        <v>514</v>
      </c>
      <c r="F23" s="392"/>
      <c r="G23" s="174"/>
      <c r="H23" s="174"/>
      <c r="I23" s="174"/>
      <c r="J23" s="174"/>
      <c r="K23" s="174"/>
      <c r="L23" s="174"/>
      <c r="M23" s="174"/>
      <c r="N23" s="174"/>
      <c r="O23" s="174"/>
      <c r="P23" s="174"/>
      <c r="Q23" s="174"/>
      <c r="R23" s="174"/>
      <c r="S23" s="174"/>
      <c r="T23" s="174"/>
      <c r="U23" s="174"/>
      <c r="V23" s="174"/>
      <c r="W23" s="174"/>
      <c r="X23" s="174"/>
      <c r="Y23" s="174"/>
    </row>
    <row r="24" spans="1:25">
      <c r="A24" s="375"/>
      <c r="B24" s="242" t="s">
        <v>244</v>
      </c>
      <c r="C24" s="223" t="s">
        <v>508</v>
      </c>
      <c r="D24" s="223" t="s">
        <v>515</v>
      </c>
      <c r="E24" s="381" t="s">
        <v>516</v>
      </c>
      <c r="F24" s="392"/>
      <c r="G24" s="174"/>
      <c r="H24" s="174"/>
      <c r="I24" s="174"/>
      <c r="J24" s="174"/>
      <c r="K24" s="174"/>
      <c r="L24" s="174"/>
      <c r="M24" s="174"/>
      <c r="N24" s="174"/>
      <c r="O24" s="174"/>
      <c r="P24" s="174"/>
      <c r="Q24" s="174"/>
      <c r="R24" s="174"/>
      <c r="S24" s="174"/>
      <c r="T24" s="174"/>
      <c r="U24" s="174"/>
      <c r="V24" s="174"/>
      <c r="W24" s="174"/>
      <c r="X24" s="174"/>
      <c r="Y24" s="174"/>
    </row>
    <row r="25" spans="1:25">
      <c r="A25" s="376"/>
      <c r="B25" s="377" t="s">
        <v>517</v>
      </c>
      <c r="C25" s="378"/>
      <c r="D25" s="378"/>
      <c r="E25" s="378"/>
      <c r="F25" s="392"/>
      <c r="G25" s="174"/>
      <c r="H25" s="174"/>
      <c r="I25" s="174"/>
      <c r="J25" s="174"/>
      <c r="K25" s="174"/>
      <c r="L25" s="174"/>
      <c r="M25" s="174"/>
      <c r="N25" s="174"/>
      <c r="O25" s="174"/>
      <c r="P25" s="174"/>
      <c r="Q25" s="174"/>
      <c r="R25" s="174"/>
      <c r="S25" s="174"/>
      <c r="T25" s="174"/>
      <c r="U25" s="174"/>
      <c r="V25" s="174"/>
      <c r="W25" s="174"/>
      <c r="X25" s="174"/>
      <c r="Y25" s="174"/>
    </row>
    <row r="26" spans="1:25">
      <c r="A26" s="375"/>
      <c r="B26" s="377" t="s">
        <v>518</v>
      </c>
      <c r="C26" s="223"/>
      <c r="D26" s="223"/>
      <c r="E26" s="223"/>
      <c r="F26" s="245"/>
      <c r="G26" s="174"/>
      <c r="H26" s="174"/>
      <c r="I26" s="174"/>
      <c r="J26" s="174"/>
      <c r="K26" s="174"/>
      <c r="L26" s="174"/>
      <c r="M26" s="174"/>
      <c r="N26" s="174"/>
      <c r="O26" s="174"/>
      <c r="P26" s="174"/>
      <c r="Q26" s="174"/>
      <c r="R26" s="174"/>
      <c r="S26" s="174"/>
      <c r="T26" s="174"/>
      <c r="U26" s="174"/>
      <c r="V26" s="174"/>
      <c r="W26" s="174"/>
      <c r="X26" s="174"/>
      <c r="Y26" s="174"/>
    </row>
    <row r="27" spans="1:25">
      <c r="A27" s="376" t="s">
        <v>46</v>
      </c>
      <c r="B27" s="377" t="s">
        <v>519</v>
      </c>
      <c r="C27" s="223"/>
      <c r="D27" s="223"/>
      <c r="E27" s="223"/>
      <c r="F27" s="245"/>
      <c r="G27" s="174"/>
      <c r="H27" s="174"/>
      <c r="I27" s="174"/>
      <c r="J27" s="174"/>
      <c r="K27" s="174"/>
      <c r="L27" s="174"/>
      <c r="M27" s="174"/>
      <c r="N27" s="174"/>
      <c r="O27" s="174"/>
      <c r="P27" s="174"/>
      <c r="Q27" s="174"/>
      <c r="R27" s="174"/>
      <c r="S27" s="174"/>
      <c r="T27" s="174"/>
      <c r="U27" s="174"/>
      <c r="V27" s="174"/>
      <c r="W27" s="174"/>
      <c r="X27" s="174"/>
      <c r="Y27" s="174"/>
    </row>
    <row r="28" spans="1:25">
      <c r="A28" s="375"/>
      <c r="B28" s="242" t="s">
        <v>520</v>
      </c>
      <c r="C28" s="223"/>
      <c r="D28" s="223"/>
      <c r="E28" s="223"/>
      <c r="F28" s="393"/>
      <c r="G28" s="174"/>
      <c r="H28" s="174"/>
      <c r="I28" s="174"/>
      <c r="J28" s="174"/>
      <c r="K28" s="174"/>
      <c r="L28" s="174"/>
      <c r="M28" s="174"/>
      <c r="N28" s="174"/>
      <c r="O28" s="174"/>
      <c r="P28" s="174"/>
      <c r="Q28" s="174"/>
      <c r="R28" s="174"/>
      <c r="S28" s="174"/>
      <c r="T28" s="174"/>
      <c r="U28" s="174"/>
      <c r="V28" s="174"/>
      <c r="W28" s="174"/>
      <c r="X28" s="174"/>
      <c r="Y28" s="174"/>
    </row>
    <row r="29" spans="1:25">
      <c r="A29" s="375"/>
      <c r="B29" s="242" t="s">
        <v>521</v>
      </c>
      <c r="C29" s="223"/>
      <c r="D29" s="223"/>
      <c r="E29" s="223"/>
      <c r="F29" s="393"/>
      <c r="G29" s="174"/>
      <c r="H29" s="174"/>
      <c r="I29" s="174"/>
      <c r="J29" s="174"/>
      <c r="K29" s="174"/>
      <c r="L29" s="174"/>
      <c r="M29" s="174"/>
      <c r="N29" s="174"/>
      <c r="O29" s="174"/>
      <c r="P29" s="174"/>
      <c r="Q29" s="174"/>
      <c r="R29" s="174"/>
      <c r="S29" s="174"/>
      <c r="T29" s="174"/>
      <c r="U29" s="174"/>
      <c r="V29" s="174"/>
      <c r="W29" s="174"/>
      <c r="X29" s="174"/>
      <c r="Y29" s="174"/>
    </row>
    <row r="30" spans="1:25">
      <c r="A30" s="375"/>
      <c r="B30" s="242" t="s">
        <v>522</v>
      </c>
      <c r="C30" s="223"/>
      <c r="D30" s="223"/>
      <c r="E30" s="223"/>
      <c r="F30" s="245"/>
      <c r="G30" s="174"/>
      <c r="H30" s="174"/>
      <c r="I30" s="174"/>
      <c r="J30" s="174"/>
      <c r="K30" s="174"/>
      <c r="L30" s="174"/>
      <c r="M30" s="174"/>
      <c r="N30" s="174"/>
      <c r="O30" s="174"/>
      <c r="P30" s="174"/>
      <c r="Q30" s="174"/>
      <c r="R30" s="174"/>
      <c r="S30" s="174"/>
      <c r="T30" s="174"/>
      <c r="U30" s="174"/>
      <c r="V30" s="174"/>
      <c r="W30" s="174"/>
      <c r="X30" s="174"/>
      <c r="Y30" s="174"/>
    </row>
    <row r="31" spans="1:25">
      <c r="A31" s="375"/>
      <c r="B31" s="242" t="s">
        <v>209</v>
      </c>
      <c r="C31" s="223" t="s">
        <v>508</v>
      </c>
      <c r="D31" s="223" t="s">
        <v>511</v>
      </c>
      <c r="E31" s="381" t="s">
        <v>523</v>
      </c>
      <c r="F31" s="245"/>
      <c r="G31" s="174"/>
      <c r="H31" s="174"/>
      <c r="I31" s="174"/>
      <c r="J31" s="174"/>
      <c r="K31" s="174"/>
      <c r="L31" s="174"/>
      <c r="M31" s="174"/>
      <c r="N31" s="174"/>
      <c r="O31" s="174"/>
      <c r="P31" s="174"/>
      <c r="Q31" s="174"/>
      <c r="R31" s="174"/>
      <c r="S31" s="174"/>
      <c r="T31" s="174"/>
      <c r="U31" s="174"/>
      <c r="V31" s="174"/>
      <c r="W31" s="174"/>
      <c r="X31" s="174"/>
      <c r="Y31" s="174"/>
    </row>
    <row r="32" spans="1:25">
      <c r="A32" s="376"/>
      <c r="B32" s="242" t="s">
        <v>217</v>
      </c>
      <c r="C32" s="223" t="s">
        <v>524</v>
      </c>
      <c r="D32" s="223" t="s">
        <v>509</v>
      </c>
      <c r="E32" s="381" t="s">
        <v>525</v>
      </c>
      <c r="F32" s="245"/>
      <c r="G32" s="174"/>
      <c r="H32" s="174"/>
      <c r="I32" s="174"/>
      <c r="J32" s="174"/>
      <c r="K32" s="174"/>
      <c r="L32" s="174"/>
      <c r="M32" s="174"/>
      <c r="N32" s="174"/>
      <c r="O32" s="174"/>
      <c r="P32" s="174"/>
      <c r="Q32" s="174"/>
      <c r="R32" s="174"/>
      <c r="S32" s="174"/>
      <c r="T32" s="174"/>
      <c r="U32" s="174"/>
      <c r="V32" s="174"/>
      <c r="W32" s="174"/>
      <c r="X32" s="174"/>
      <c r="Y32" s="174"/>
    </row>
    <row r="33" spans="1:25">
      <c r="A33" s="375"/>
      <c r="B33" s="221" t="s">
        <v>517</v>
      </c>
      <c r="C33" s="223"/>
      <c r="D33" s="223"/>
      <c r="E33" s="381"/>
      <c r="F33" s="245"/>
      <c r="G33" s="174"/>
      <c r="H33" s="174"/>
      <c r="I33" s="174"/>
      <c r="J33" s="174"/>
      <c r="K33" s="174"/>
      <c r="L33" s="174"/>
      <c r="M33" s="174"/>
      <c r="N33" s="174"/>
      <c r="O33" s="174"/>
      <c r="P33" s="174"/>
      <c r="Q33" s="174"/>
      <c r="R33" s="174"/>
      <c r="S33" s="174"/>
      <c r="T33" s="174"/>
      <c r="U33" s="174"/>
      <c r="V33" s="174"/>
      <c r="W33" s="174"/>
      <c r="X33" s="174"/>
      <c r="Y33" s="174"/>
    </row>
    <row r="34" spans="1:25">
      <c r="A34" s="394"/>
      <c r="B34" s="382" t="s">
        <v>526</v>
      </c>
      <c r="C34" s="383"/>
      <c r="D34" s="383"/>
      <c r="E34" s="383"/>
      <c r="F34" s="384"/>
      <c r="G34" s="174"/>
      <c r="H34" s="174"/>
      <c r="I34" s="174"/>
      <c r="J34" s="174"/>
      <c r="K34" s="174"/>
      <c r="L34" s="174"/>
      <c r="M34" s="174"/>
      <c r="N34" s="174"/>
      <c r="O34" s="174"/>
      <c r="P34" s="174"/>
      <c r="Q34" s="174"/>
      <c r="R34" s="174"/>
      <c r="S34" s="174"/>
      <c r="T34" s="174"/>
      <c r="U34" s="174"/>
      <c r="V34" s="174"/>
      <c r="W34" s="174"/>
      <c r="X34" s="174"/>
      <c r="Y34" s="174"/>
    </row>
    <row r="35" spans="1:25">
      <c r="A35" s="395" t="s">
        <v>54</v>
      </c>
      <c r="B35" s="206" t="s">
        <v>527</v>
      </c>
      <c r="C35" s="207"/>
      <c r="D35" s="207"/>
      <c r="E35" s="207"/>
      <c r="F35" s="396"/>
      <c r="G35" s="187"/>
      <c r="H35" s="187"/>
      <c r="I35" s="187"/>
      <c r="J35" s="187"/>
      <c r="K35" s="187"/>
      <c r="L35" s="187"/>
      <c r="M35" s="187"/>
      <c r="N35" s="187"/>
      <c r="O35" s="187"/>
      <c r="P35" s="187"/>
      <c r="Q35" s="187"/>
      <c r="R35" s="187"/>
      <c r="S35" s="187"/>
      <c r="T35" s="187"/>
      <c r="U35" s="187"/>
      <c r="V35" s="187"/>
      <c r="W35" s="187"/>
      <c r="X35" s="187"/>
      <c r="Y35" s="187"/>
    </row>
    <row r="36" spans="1:25">
      <c r="A36" s="375"/>
      <c r="B36" s="242" t="s">
        <v>528</v>
      </c>
      <c r="C36" s="223"/>
      <c r="D36" s="223"/>
      <c r="E36" s="223"/>
      <c r="F36" s="393"/>
      <c r="G36" s="187"/>
      <c r="H36" s="187"/>
      <c r="I36" s="187"/>
      <c r="J36" s="187"/>
      <c r="K36" s="187"/>
      <c r="L36" s="187"/>
      <c r="M36" s="187"/>
      <c r="N36" s="187"/>
      <c r="O36" s="187"/>
      <c r="P36" s="187"/>
      <c r="Q36" s="187"/>
      <c r="R36" s="187"/>
      <c r="S36" s="187"/>
      <c r="T36" s="187"/>
      <c r="U36" s="187"/>
      <c r="V36" s="187"/>
      <c r="W36" s="187"/>
      <c r="X36" s="187"/>
      <c r="Y36" s="187"/>
    </row>
    <row r="37" spans="1:25">
      <c r="A37" s="375"/>
      <c r="B37" s="242" t="s">
        <v>529</v>
      </c>
      <c r="C37" s="223"/>
      <c r="D37" s="223"/>
      <c r="E37" s="223"/>
      <c r="F37" s="393"/>
      <c r="G37" s="187"/>
      <c r="H37" s="187"/>
      <c r="I37" s="187"/>
      <c r="J37" s="187"/>
      <c r="K37" s="187"/>
      <c r="L37" s="187"/>
      <c r="M37" s="187"/>
      <c r="N37" s="187"/>
      <c r="O37" s="187"/>
      <c r="P37" s="187"/>
      <c r="Q37" s="187"/>
      <c r="R37" s="187"/>
      <c r="S37" s="187"/>
      <c r="T37" s="187"/>
      <c r="U37" s="187"/>
      <c r="V37" s="187"/>
      <c r="W37" s="187"/>
      <c r="X37" s="187"/>
      <c r="Y37" s="187"/>
    </row>
    <row r="38" spans="1:25" ht="31.5">
      <c r="A38" s="375"/>
      <c r="B38" s="242" t="s">
        <v>245</v>
      </c>
      <c r="C38" s="223" t="s">
        <v>378</v>
      </c>
      <c r="D38" s="223" t="s">
        <v>511</v>
      </c>
      <c r="E38" s="223" t="s">
        <v>512</v>
      </c>
      <c r="F38" s="393"/>
      <c r="G38" s="187"/>
      <c r="H38" s="187"/>
      <c r="I38" s="187"/>
      <c r="J38" s="187"/>
      <c r="K38" s="187"/>
      <c r="L38" s="187"/>
      <c r="M38" s="187"/>
      <c r="N38" s="187"/>
      <c r="O38" s="187"/>
      <c r="P38" s="187"/>
      <c r="Q38" s="187"/>
      <c r="R38" s="187"/>
      <c r="S38" s="187"/>
      <c r="T38" s="187"/>
      <c r="U38" s="187"/>
      <c r="V38" s="187"/>
      <c r="W38" s="187"/>
      <c r="X38" s="187"/>
      <c r="Y38" s="187"/>
    </row>
    <row r="39" spans="1:25">
      <c r="A39" s="375"/>
      <c r="B39" s="242" t="s">
        <v>272</v>
      </c>
      <c r="C39" s="223" t="s">
        <v>393</v>
      </c>
      <c r="D39" s="223" t="s">
        <v>511</v>
      </c>
      <c r="E39" s="223" t="s">
        <v>512</v>
      </c>
      <c r="F39" s="393"/>
      <c r="G39" s="187"/>
      <c r="H39" s="187"/>
      <c r="I39" s="187"/>
      <c r="J39" s="187"/>
      <c r="K39" s="187"/>
      <c r="L39" s="187"/>
      <c r="M39" s="187"/>
      <c r="N39" s="187"/>
      <c r="O39" s="187"/>
      <c r="P39" s="187"/>
      <c r="Q39" s="187"/>
      <c r="R39" s="187"/>
      <c r="S39" s="187"/>
      <c r="T39" s="187"/>
      <c r="U39" s="187"/>
      <c r="V39" s="187"/>
      <c r="W39" s="187"/>
      <c r="X39" s="187"/>
      <c r="Y39" s="187"/>
    </row>
    <row r="40" spans="1:25">
      <c r="A40" s="375"/>
      <c r="B40" s="242" t="s">
        <v>265</v>
      </c>
      <c r="C40" s="223" t="s">
        <v>508</v>
      </c>
      <c r="D40" s="223" t="s">
        <v>511</v>
      </c>
      <c r="E40" s="223" t="s">
        <v>512</v>
      </c>
      <c r="F40" s="393"/>
      <c r="G40" s="187"/>
      <c r="H40" s="187"/>
      <c r="I40" s="187"/>
      <c r="J40" s="187"/>
      <c r="K40" s="187"/>
      <c r="L40" s="187"/>
      <c r="M40" s="187"/>
      <c r="N40" s="187"/>
      <c r="O40" s="187"/>
      <c r="P40" s="187"/>
      <c r="Q40" s="187"/>
      <c r="R40" s="187"/>
      <c r="S40" s="187"/>
      <c r="T40" s="187"/>
      <c r="U40" s="187"/>
      <c r="V40" s="187"/>
      <c r="W40" s="187"/>
      <c r="X40" s="187"/>
      <c r="Y40" s="187"/>
    </row>
    <row r="41" spans="1:25">
      <c r="A41" s="375"/>
      <c r="B41" s="242" t="s">
        <v>517</v>
      </c>
      <c r="C41" s="223"/>
      <c r="D41" s="223"/>
      <c r="E41" s="223"/>
      <c r="F41" s="393"/>
      <c r="G41" s="187"/>
      <c r="H41" s="187"/>
      <c r="I41" s="187"/>
      <c r="J41" s="187"/>
      <c r="K41" s="187"/>
      <c r="L41" s="187"/>
      <c r="M41" s="187"/>
      <c r="N41" s="187"/>
      <c r="O41" s="187"/>
      <c r="P41" s="187"/>
      <c r="Q41" s="187"/>
      <c r="R41" s="187"/>
      <c r="S41" s="187"/>
      <c r="T41" s="187"/>
      <c r="U41" s="187"/>
      <c r="V41" s="187"/>
      <c r="W41" s="187"/>
      <c r="X41" s="187"/>
      <c r="Y41" s="187"/>
    </row>
    <row r="42" spans="1:25">
      <c r="A42" s="394"/>
      <c r="B42" s="403" t="s">
        <v>530</v>
      </c>
      <c r="C42" s="399"/>
      <c r="D42" s="399"/>
      <c r="E42" s="399"/>
      <c r="F42" s="408"/>
      <c r="G42" s="187"/>
      <c r="H42" s="187"/>
      <c r="I42" s="187"/>
      <c r="J42" s="187"/>
      <c r="K42" s="187"/>
      <c r="L42" s="187"/>
      <c r="M42" s="187"/>
      <c r="N42" s="187"/>
      <c r="O42" s="187"/>
      <c r="P42" s="187"/>
      <c r="Q42" s="187"/>
      <c r="R42" s="187"/>
      <c r="S42" s="187"/>
      <c r="T42" s="187"/>
      <c r="U42" s="187"/>
      <c r="V42" s="187"/>
      <c r="W42" s="187"/>
      <c r="X42" s="187"/>
      <c r="Y42" s="187"/>
    </row>
    <row r="43" spans="1:25">
      <c r="A43" s="409" t="s">
        <v>61</v>
      </c>
      <c r="B43" s="401" t="s">
        <v>531</v>
      </c>
      <c r="C43" s="401"/>
      <c r="D43" s="401"/>
      <c r="E43" s="401"/>
      <c r="F43" s="410"/>
      <c r="G43" s="187"/>
      <c r="H43" s="187"/>
      <c r="I43" s="174"/>
      <c r="J43" s="187"/>
      <c r="K43" s="187"/>
      <c r="L43" s="187"/>
      <c r="M43" s="187"/>
      <c r="N43" s="187"/>
      <c r="O43" s="187"/>
      <c r="P43" s="187"/>
      <c r="Q43" s="187"/>
      <c r="R43" s="187"/>
      <c r="S43" s="187"/>
      <c r="T43" s="187"/>
      <c r="U43" s="187"/>
      <c r="V43" s="187"/>
      <c r="W43" s="187"/>
      <c r="X43" s="187"/>
      <c r="Y43" s="187"/>
    </row>
    <row r="44" spans="1:25">
      <c r="A44" s="411"/>
      <c r="B44" s="402" t="s">
        <v>532</v>
      </c>
      <c r="C44" s="400"/>
      <c r="D44" s="400"/>
      <c r="E44" s="400"/>
      <c r="F44" s="412"/>
      <c r="G44" s="187"/>
      <c r="H44" s="187"/>
      <c r="I44" s="187"/>
      <c r="J44" s="187"/>
      <c r="K44" s="187"/>
      <c r="L44" s="187"/>
      <c r="M44" s="187"/>
      <c r="N44" s="187"/>
      <c r="O44" s="187"/>
      <c r="P44" s="187"/>
      <c r="Q44" s="187"/>
      <c r="R44" s="187"/>
      <c r="S44" s="187"/>
      <c r="T44" s="187"/>
      <c r="U44" s="187"/>
      <c r="V44" s="187"/>
      <c r="W44" s="187"/>
      <c r="X44" s="187"/>
      <c r="Y44" s="187"/>
    </row>
    <row r="45" spans="1:25" ht="31.5">
      <c r="A45" s="375"/>
      <c r="B45" s="242" t="s">
        <v>154</v>
      </c>
      <c r="C45" s="223" t="s">
        <v>378</v>
      </c>
      <c r="D45" s="223" t="s">
        <v>509</v>
      </c>
      <c r="E45" s="223" t="s">
        <v>533</v>
      </c>
      <c r="F45" s="393"/>
      <c r="G45" s="187"/>
      <c r="H45" s="187"/>
      <c r="I45" s="187"/>
      <c r="J45" s="187"/>
      <c r="K45" s="187"/>
      <c r="L45" s="187"/>
      <c r="M45" s="187"/>
      <c r="N45" s="187"/>
      <c r="O45" s="187"/>
      <c r="P45" s="187"/>
      <c r="Q45" s="187"/>
      <c r="R45" s="187"/>
      <c r="S45" s="187"/>
      <c r="T45" s="187"/>
      <c r="U45" s="187"/>
      <c r="V45" s="187"/>
      <c r="W45" s="187"/>
      <c r="X45" s="187"/>
      <c r="Y45" s="187"/>
    </row>
    <row r="46" spans="1:25" ht="31.5">
      <c r="A46" s="375"/>
      <c r="B46" s="242" t="s">
        <v>192</v>
      </c>
      <c r="C46" s="223" t="s">
        <v>508</v>
      </c>
      <c r="D46" s="223" t="s">
        <v>511</v>
      </c>
      <c r="E46" s="223" t="s">
        <v>534</v>
      </c>
      <c r="F46" s="393"/>
      <c r="G46" s="187"/>
      <c r="H46" s="187"/>
      <c r="I46" s="187"/>
      <c r="J46" s="187"/>
      <c r="K46" s="187"/>
      <c r="L46" s="187"/>
      <c r="M46" s="187"/>
      <c r="N46" s="187"/>
      <c r="O46" s="187"/>
      <c r="P46" s="187"/>
      <c r="Q46" s="187"/>
      <c r="R46" s="187"/>
      <c r="S46" s="187"/>
      <c r="T46" s="187"/>
      <c r="U46" s="187"/>
      <c r="V46" s="187"/>
      <c r="W46" s="187"/>
      <c r="X46" s="187"/>
      <c r="Y46" s="187"/>
    </row>
    <row r="47" spans="1:25">
      <c r="A47" s="375"/>
      <c r="B47" s="242" t="s">
        <v>517</v>
      </c>
      <c r="C47" s="223"/>
      <c r="D47" s="223"/>
      <c r="E47" s="223"/>
      <c r="F47" s="393"/>
      <c r="G47" s="187"/>
      <c r="H47" s="187"/>
      <c r="I47" s="187"/>
      <c r="J47" s="187"/>
      <c r="K47" s="187"/>
      <c r="L47" s="187"/>
      <c r="M47" s="187"/>
      <c r="N47" s="187"/>
      <c r="O47" s="187"/>
      <c r="P47" s="187"/>
      <c r="Q47" s="187"/>
      <c r="R47" s="187"/>
      <c r="S47" s="187"/>
      <c r="T47" s="187"/>
      <c r="U47" s="187"/>
      <c r="V47" s="187"/>
      <c r="W47" s="187"/>
      <c r="X47" s="187"/>
      <c r="Y47" s="187"/>
    </row>
    <row r="48" spans="1:25">
      <c r="A48" s="394"/>
      <c r="B48" s="403" t="s">
        <v>526</v>
      </c>
      <c r="C48" s="399"/>
      <c r="D48" s="399"/>
      <c r="E48" s="399"/>
      <c r="F48" s="408"/>
      <c r="G48" s="187"/>
      <c r="H48" s="187"/>
      <c r="I48" s="187"/>
      <c r="J48" s="187"/>
      <c r="K48" s="187"/>
      <c r="L48" s="187"/>
      <c r="M48" s="187"/>
      <c r="N48" s="187"/>
      <c r="O48" s="187"/>
      <c r="P48" s="187"/>
      <c r="Q48" s="187"/>
      <c r="R48" s="187"/>
      <c r="S48" s="187"/>
      <c r="T48" s="187"/>
      <c r="U48" s="187"/>
      <c r="V48" s="187"/>
      <c r="W48" s="187"/>
      <c r="X48" s="187"/>
      <c r="Y48" s="187"/>
    </row>
    <row r="49" spans="1:25">
      <c r="A49" s="409" t="s">
        <v>63</v>
      </c>
      <c r="B49" s="401" t="s">
        <v>535</v>
      </c>
      <c r="C49" s="401"/>
      <c r="D49" s="401"/>
      <c r="E49" s="401"/>
      <c r="F49" s="410"/>
      <c r="G49" s="187"/>
      <c r="H49" s="187"/>
      <c r="I49" s="187"/>
      <c r="J49" s="187"/>
      <c r="K49" s="187"/>
      <c r="L49" s="187"/>
      <c r="M49" s="187"/>
      <c r="N49" s="187"/>
      <c r="O49" s="187"/>
      <c r="P49" s="187"/>
      <c r="Q49" s="187"/>
      <c r="R49" s="187"/>
      <c r="S49" s="187"/>
      <c r="T49" s="187"/>
      <c r="U49" s="187"/>
      <c r="V49" s="187"/>
      <c r="W49" s="187"/>
      <c r="X49" s="187"/>
      <c r="Y49" s="187"/>
    </row>
    <row r="50" spans="1:25">
      <c r="A50" s="411"/>
      <c r="B50" s="402" t="s">
        <v>536</v>
      </c>
      <c r="C50" s="400"/>
      <c r="D50" s="400"/>
      <c r="E50" s="400"/>
      <c r="F50" s="412"/>
      <c r="G50" s="187"/>
      <c r="H50" s="187"/>
      <c r="I50" s="187"/>
      <c r="J50" s="187"/>
      <c r="K50" s="187"/>
      <c r="L50" s="187"/>
      <c r="M50" s="187"/>
      <c r="N50" s="187"/>
      <c r="O50" s="187"/>
      <c r="P50" s="187"/>
      <c r="Q50" s="187"/>
      <c r="R50" s="187"/>
      <c r="S50" s="187"/>
      <c r="T50" s="187"/>
      <c r="U50" s="187"/>
      <c r="V50" s="187"/>
      <c r="W50" s="187"/>
      <c r="X50" s="187"/>
      <c r="Y50" s="187"/>
    </row>
    <row r="51" spans="1:25">
      <c r="A51" s="375"/>
      <c r="B51" s="242" t="s">
        <v>537</v>
      </c>
      <c r="C51" s="223"/>
      <c r="D51" s="223"/>
      <c r="E51" s="223"/>
      <c r="F51" s="393"/>
      <c r="G51" s="187"/>
      <c r="H51" s="187"/>
      <c r="I51" s="187"/>
      <c r="J51" s="187"/>
      <c r="K51" s="187"/>
      <c r="L51" s="187"/>
      <c r="M51" s="187"/>
      <c r="N51" s="187"/>
      <c r="O51" s="187"/>
      <c r="P51" s="187"/>
      <c r="Q51" s="187"/>
      <c r="R51" s="187"/>
      <c r="S51" s="187"/>
      <c r="T51" s="187"/>
      <c r="U51" s="187"/>
      <c r="V51" s="187"/>
      <c r="W51" s="187"/>
      <c r="X51" s="187"/>
      <c r="Y51" s="187"/>
    </row>
    <row r="52" spans="1:25">
      <c r="A52" s="375"/>
      <c r="B52" s="242" t="s">
        <v>382</v>
      </c>
      <c r="C52" s="223" t="s">
        <v>508</v>
      </c>
      <c r="D52" s="223" t="s">
        <v>538</v>
      </c>
      <c r="E52" s="223" t="s">
        <v>539</v>
      </c>
      <c r="F52" s="393"/>
      <c r="G52" s="187"/>
      <c r="H52" s="187"/>
      <c r="I52" s="187"/>
      <c r="J52" s="187"/>
      <c r="K52" s="187"/>
      <c r="L52" s="187"/>
      <c r="M52" s="187"/>
      <c r="N52" s="187"/>
      <c r="O52" s="187"/>
      <c r="P52" s="187"/>
      <c r="Q52" s="187"/>
      <c r="R52" s="187"/>
      <c r="S52" s="187"/>
      <c r="T52" s="187"/>
      <c r="U52" s="187"/>
      <c r="V52" s="187"/>
      <c r="W52" s="187"/>
      <c r="X52" s="187"/>
      <c r="Y52" s="187"/>
    </row>
    <row r="53" spans="1:25">
      <c r="A53" s="375"/>
      <c r="B53" s="242" t="s">
        <v>138</v>
      </c>
      <c r="C53" s="223" t="s">
        <v>540</v>
      </c>
      <c r="D53" s="223" t="s">
        <v>509</v>
      </c>
      <c r="E53" s="223" t="s">
        <v>525</v>
      </c>
      <c r="F53" s="393"/>
      <c r="G53" s="187"/>
      <c r="H53" s="187"/>
      <c r="I53" s="187"/>
      <c r="J53" s="187"/>
      <c r="K53" s="187"/>
      <c r="L53" s="187"/>
      <c r="M53" s="187"/>
      <c r="N53" s="187"/>
      <c r="O53" s="187"/>
      <c r="P53" s="187"/>
      <c r="Q53" s="187"/>
      <c r="R53" s="187"/>
      <c r="S53" s="187"/>
      <c r="T53" s="187"/>
      <c r="U53" s="187"/>
      <c r="V53" s="187"/>
      <c r="W53" s="187"/>
      <c r="X53" s="187"/>
      <c r="Y53" s="187"/>
    </row>
    <row r="54" spans="1:25">
      <c r="A54" s="375"/>
      <c r="B54" s="242" t="s">
        <v>145</v>
      </c>
      <c r="C54" s="223" t="s">
        <v>385</v>
      </c>
      <c r="D54" s="223" t="s">
        <v>509</v>
      </c>
      <c r="E54" s="223" t="s">
        <v>514</v>
      </c>
      <c r="F54" s="393"/>
      <c r="G54" s="187"/>
      <c r="H54" s="187"/>
      <c r="I54" s="187"/>
      <c r="J54" s="187"/>
      <c r="K54" s="187"/>
      <c r="L54" s="187"/>
      <c r="M54" s="187"/>
      <c r="N54" s="187"/>
      <c r="O54" s="187"/>
      <c r="P54" s="187"/>
      <c r="Q54" s="187"/>
      <c r="R54" s="187"/>
      <c r="S54" s="187"/>
      <c r="T54" s="187"/>
      <c r="U54" s="187"/>
      <c r="V54" s="187"/>
      <c r="W54" s="187"/>
      <c r="X54" s="187"/>
      <c r="Y54" s="187"/>
    </row>
    <row r="55" spans="1:25">
      <c r="A55" s="375"/>
      <c r="B55" s="242" t="s">
        <v>517</v>
      </c>
      <c r="C55" s="223"/>
      <c r="D55" s="223"/>
      <c r="E55" s="223"/>
      <c r="F55" s="393"/>
      <c r="G55" s="187"/>
      <c r="H55" s="187"/>
      <c r="I55" s="187"/>
      <c r="J55" s="187"/>
      <c r="K55" s="187"/>
      <c r="L55" s="187"/>
      <c r="M55" s="187"/>
      <c r="N55" s="187"/>
      <c r="O55" s="187"/>
      <c r="P55" s="187"/>
      <c r="Q55" s="187"/>
      <c r="R55" s="187"/>
      <c r="S55" s="187"/>
      <c r="T55" s="187"/>
      <c r="U55" s="187"/>
      <c r="V55" s="187"/>
      <c r="W55" s="187"/>
      <c r="X55" s="187"/>
      <c r="Y55" s="187"/>
    </row>
    <row r="56" spans="1:25">
      <c r="A56" s="375"/>
      <c r="B56" s="242" t="s">
        <v>518</v>
      </c>
      <c r="C56" s="223"/>
      <c r="D56" s="223"/>
      <c r="E56" s="223"/>
      <c r="F56" s="393"/>
      <c r="G56" s="187"/>
      <c r="H56" s="187"/>
      <c r="I56" s="187"/>
      <c r="J56" s="187"/>
      <c r="K56" s="187"/>
      <c r="L56" s="187"/>
      <c r="M56" s="187"/>
      <c r="N56" s="187"/>
      <c r="O56" s="187"/>
      <c r="P56" s="187"/>
      <c r="Q56" s="187"/>
      <c r="R56" s="187"/>
      <c r="S56" s="187"/>
      <c r="T56" s="187"/>
      <c r="U56" s="187"/>
      <c r="V56" s="187"/>
      <c r="W56" s="187"/>
      <c r="X56" s="187"/>
      <c r="Y56" s="187"/>
    </row>
    <row r="57" spans="1:25">
      <c r="A57" s="375"/>
      <c r="B57" s="242" t="s">
        <v>541</v>
      </c>
      <c r="C57" s="223"/>
      <c r="D57" s="223"/>
      <c r="E57" s="223"/>
      <c r="F57" s="393"/>
      <c r="G57" s="187"/>
      <c r="H57" s="187"/>
      <c r="I57" s="187"/>
      <c r="J57" s="187"/>
      <c r="K57" s="187"/>
      <c r="L57" s="187"/>
      <c r="M57" s="187"/>
      <c r="N57" s="187"/>
      <c r="O57" s="187"/>
      <c r="P57" s="187"/>
      <c r="Q57" s="187"/>
      <c r="R57" s="187"/>
      <c r="S57" s="187"/>
      <c r="T57" s="187"/>
      <c r="U57" s="187"/>
      <c r="V57" s="187"/>
      <c r="W57" s="187"/>
      <c r="X57" s="187"/>
      <c r="Y57" s="187"/>
    </row>
    <row r="58" spans="1:25" ht="47.25">
      <c r="A58" s="375"/>
      <c r="B58" s="242" t="s">
        <v>542</v>
      </c>
      <c r="C58" s="223"/>
      <c r="D58" s="223"/>
      <c r="E58" s="223"/>
      <c r="F58" s="393"/>
      <c r="G58" s="187"/>
      <c r="H58" s="187"/>
      <c r="I58" s="187"/>
      <c r="J58" s="187"/>
      <c r="K58" s="187"/>
      <c r="L58" s="187"/>
      <c r="M58" s="187"/>
      <c r="N58" s="187"/>
      <c r="O58" s="187"/>
      <c r="P58" s="187"/>
      <c r="Q58" s="187"/>
      <c r="R58" s="187"/>
      <c r="S58" s="187"/>
      <c r="T58" s="187"/>
      <c r="U58" s="187"/>
      <c r="V58" s="187"/>
      <c r="W58" s="187"/>
      <c r="X58" s="187"/>
      <c r="Y58" s="187"/>
    </row>
    <row r="59" spans="1:25">
      <c r="A59" s="375"/>
      <c r="B59" s="242" t="s">
        <v>543</v>
      </c>
      <c r="C59" s="223"/>
      <c r="D59" s="223"/>
      <c r="E59" s="223"/>
      <c r="F59" s="393"/>
      <c r="G59" s="187"/>
      <c r="H59" s="187"/>
      <c r="I59" s="187"/>
      <c r="J59" s="187"/>
      <c r="K59" s="187"/>
      <c r="L59" s="187"/>
      <c r="M59" s="187"/>
      <c r="N59" s="187"/>
      <c r="O59" s="187"/>
      <c r="P59" s="187"/>
      <c r="Q59" s="187"/>
      <c r="R59" s="187"/>
      <c r="S59" s="187"/>
      <c r="T59" s="187"/>
      <c r="U59" s="187"/>
      <c r="V59" s="187"/>
      <c r="W59" s="187"/>
      <c r="X59" s="187"/>
      <c r="Y59" s="187"/>
    </row>
    <row r="60" spans="1:25">
      <c r="A60" s="375"/>
      <c r="B60" s="242" t="s">
        <v>544</v>
      </c>
      <c r="C60" s="223"/>
      <c r="D60" s="223"/>
      <c r="E60" s="223"/>
      <c r="F60" s="393"/>
      <c r="G60" s="187"/>
      <c r="H60" s="187"/>
      <c r="I60" s="187"/>
      <c r="J60" s="187"/>
      <c r="K60" s="187"/>
      <c r="L60" s="187"/>
      <c r="M60" s="187"/>
      <c r="N60" s="187"/>
      <c r="O60" s="187"/>
      <c r="P60" s="187"/>
      <c r="Q60" s="187"/>
      <c r="R60" s="187"/>
      <c r="S60" s="187"/>
      <c r="T60" s="187"/>
      <c r="U60" s="187"/>
      <c r="V60" s="187"/>
      <c r="W60" s="187"/>
      <c r="X60" s="187"/>
      <c r="Y60" s="187"/>
    </row>
    <row r="61" spans="1:25" ht="32.25" thickBot="1">
      <c r="A61" s="413"/>
      <c r="B61" s="414" t="s">
        <v>545</v>
      </c>
      <c r="C61" s="415"/>
      <c r="D61" s="415"/>
      <c r="E61" s="415"/>
      <c r="F61" s="416"/>
      <c r="G61" s="187"/>
      <c r="H61" s="187"/>
      <c r="I61" s="187"/>
      <c r="J61" s="187"/>
      <c r="K61" s="187"/>
      <c r="L61" s="187"/>
      <c r="M61" s="187"/>
      <c r="N61" s="187"/>
      <c r="O61" s="187"/>
      <c r="P61" s="187"/>
      <c r="Q61" s="187"/>
      <c r="R61" s="187"/>
      <c r="S61" s="187"/>
      <c r="T61" s="187"/>
      <c r="U61" s="187"/>
      <c r="V61" s="187"/>
      <c r="W61" s="187"/>
      <c r="X61" s="187"/>
      <c r="Y61" s="187"/>
    </row>
    <row r="62" spans="1:25" ht="16.5" thickTop="1">
      <c r="A62" s="186"/>
      <c r="B62" s="187"/>
      <c r="C62" s="187"/>
      <c r="D62" s="187"/>
      <c r="E62" s="187"/>
      <c r="F62" s="187"/>
      <c r="G62" s="187"/>
      <c r="H62" s="187"/>
      <c r="I62" s="187"/>
      <c r="J62" s="187"/>
      <c r="K62" s="187"/>
      <c r="L62" s="187"/>
      <c r="M62" s="187"/>
      <c r="N62" s="187"/>
      <c r="O62" s="187"/>
      <c r="P62" s="187"/>
      <c r="Q62" s="187"/>
      <c r="R62" s="187"/>
      <c r="S62" s="187"/>
      <c r="T62" s="187"/>
      <c r="U62" s="187"/>
      <c r="V62" s="187"/>
      <c r="W62" s="187"/>
      <c r="X62" s="187"/>
      <c r="Y62" s="187"/>
    </row>
    <row r="63" spans="1:25" ht="15.75" customHeight="1">
      <c r="A63" s="186"/>
      <c r="B63" s="187"/>
      <c r="C63" s="683" t="s">
        <v>316</v>
      </c>
      <c r="D63" s="684"/>
      <c r="E63" s="684"/>
      <c r="F63" s="187"/>
      <c r="G63" s="187"/>
      <c r="H63" s="187"/>
      <c r="I63" s="187"/>
      <c r="J63" s="187"/>
      <c r="K63" s="187"/>
      <c r="L63" s="187"/>
      <c r="M63" s="187"/>
      <c r="N63" s="187"/>
      <c r="O63" s="187"/>
      <c r="P63" s="187"/>
      <c r="Q63" s="187"/>
      <c r="R63" s="187"/>
      <c r="S63" s="187"/>
      <c r="T63" s="187"/>
      <c r="U63" s="187"/>
      <c r="V63" s="187"/>
      <c r="W63" s="187"/>
      <c r="X63" s="187"/>
      <c r="Y63" s="187"/>
    </row>
    <row r="64" spans="1:25">
      <c r="A64" s="186"/>
      <c r="B64" s="187"/>
      <c r="C64" s="679" t="s">
        <v>411</v>
      </c>
      <c r="D64" s="679"/>
      <c r="E64" s="679"/>
      <c r="F64" s="187"/>
      <c r="G64" s="187"/>
      <c r="H64" s="187"/>
      <c r="I64" s="187"/>
      <c r="J64" s="187"/>
      <c r="K64" s="187"/>
      <c r="L64" s="187"/>
      <c r="M64" s="187"/>
      <c r="N64" s="187"/>
      <c r="O64" s="187"/>
      <c r="P64" s="187"/>
      <c r="Q64" s="187"/>
      <c r="R64" s="187"/>
      <c r="S64" s="187"/>
      <c r="T64" s="187"/>
      <c r="U64" s="187"/>
      <c r="V64" s="187"/>
      <c r="W64" s="187"/>
      <c r="X64" s="187"/>
      <c r="Y64" s="187"/>
    </row>
    <row r="65" spans="1:25">
      <c r="A65" s="186"/>
      <c r="B65" s="187"/>
      <c r="C65" s="187"/>
      <c r="D65" s="187"/>
      <c r="E65" s="187"/>
      <c r="F65" s="187"/>
      <c r="G65" s="187"/>
      <c r="H65" s="187"/>
      <c r="I65" s="187"/>
      <c r="J65" s="187"/>
      <c r="K65" s="187"/>
      <c r="L65" s="187"/>
      <c r="M65" s="187"/>
      <c r="N65" s="187"/>
      <c r="O65" s="187"/>
      <c r="P65" s="187"/>
      <c r="Q65" s="187"/>
      <c r="R65" s="187"/>
      <c r="S65" s="187"/>
      <c r="T65" s="187"/>
      <c r="U65" s="187"/>
      <c r="V65" s="187"/>
      <c r="W65" s="187"/>
      <c r="X65" s="187"/>
      <c r="Y65" s="187"/>
    </row>
    <row r="66" spans="1:25">
      <c r="A66" s="186"/>
      <c r="B66" s="187"/>
      <c r="C66" s="187"/>
      <c r="D66" s="187"/>
      <c r="E66" s="187"/>
      <c r="F66" s="187"/>
      <c r="G66" s="187"/>
      <c r="H66" s="187"/>
      <c r="I66" s="187"/>
      <c r="J66" s="187"/>
      <c r="K66" s="187"/>
      <c r="L66" s="187"/>
      <c r="M66" s="187"/>
      <c r="N66" s="187"/>
      <c r="O66" s="187"/>
      <c r="P66" s="187"/>
      <c r="Q66" s="187"/>
      <c r="R66" s="187"/>
      <c r="S66" s="187"/>
      <c r="T66" s="187"/>
      <c r="U66" s="187"/>
      <c r="V66" s="187"/>
      <c r="W66" s="187"/>
      <c r="X66" s="187"/>
      <c r="Y66" s="187"/>
    </row>
    <row r="67" spans="1:25">
      <c r="A67" s="186"/>
      <c r="B67" s="187"/>
      <c r="C67" s="187"/>
      <c r="D67" s="187"/>
      <c r="E67" s="187"/>
      <c r="F67" s="187"/>
      <c r="G67" s="187"/>
      <c r="H67" s="187"/>
      <c r="I67" s="187"/>
      <c r="J67" s="187"/>
      <c r="K67" s="187"/>
      <c r="L67" s="187"/>
      <c r="M67" s="187"/>
      <c r="N67" s="187"/>
      <c r="O67" s="187"/>
      <c r="P67" s="187"/>
      <c r="Q67" s="187"/>
      <c r="R67" s="187"/>
      <c r="S67" s="187"/>
      <c r="T67" s="187"/>
      <c r="U67" s="187"/>
      <c r="V67" s="187"/>
      <c r="W67" s="187"/>
      <c r="X67" s="187"/>
      <c r="Y67" s="187"/>
    </row>
    <row r="68" spans="1:25">
      <c r="A68" s="186"/>
      <c r="B68" s="187"/>
      <c r="C68" s="679" t="s">
        <v>79</v>
      </c>
      <c r="D68" s="679"/>
      <c r="E68" s="679"/>
      <c r="F68" s="187"/>
      <c r="G68" s="187"/>
      <c r="H68" s="187"/>
      <c r="I68" s="187"/>
      <c r="J68" s="187"/>
      <c r="K68" s="187"/>
      <c r="L68" s="187"/>
      <c r="M68" s="187"/>
      <c r="N68" s="187"/>
      <c r="O68" s="187"/>
      <c r="P68" s="187"/>
      <c r="Q68" s="187"/>
      <c r="R68" s="187"/>
      <c r="S68" s="187"/>
      <c r="T68" s="187"/>
      <c r="U68" s="187"/>
      <c r="V68" s="187"/>
      <c r="W68" s="187"/>
      <c r="X68" s="187"/>
      <c r="Y68" s="187"/>
    </row>
    <row r="69" spans="1:25">
      <c r="A69" s="186"/>
      <c r="B69" s="187"/>
      <c r="C69" s="187"/>
      <c r="D69" s="187"/>
      <c r="E69" s="187"/>
      <c r="F69" s="187"/>
      <c r="G69" s="187"/>
      <c r="H69" s="187"/>
      <c r="I69" s="187"/>
      <c r="J69" s="187"/>
      <c r="K69" s="187"/>
      <c r="L69" s="187"/>
      <c r="M69" s="187"/>
      <c r="N69" s="187"/>
      <c r="O69" s="187"/>
      <c r="P69" s="187"/>
      <c r="Q69" s="187"/>
      <c r="R69" s="187"/>
      <c r="S69" s="187"/>
      <c r="T69" s="187"/>
      <c r="U69" s="187"/>
      <c r="V69" s="187"/>
      <c r="W69" s="187"/>
      <c r="X69" s="187"/>
      <c r="Y69" s="187"/>
    </row>
    <row r="70" spans="1:25">
      <c r="A70" s="186"/>
      <c r="B70" s="187"/>
      <c r="C70" s="187"/>
      <c r="D70" s="187"/>
      <c r="E70" s="187"/>
      <c r="F70" s="187"/>
      <c r="G70" s="187"/>
      <c r="H70" s="187"/>
      <c r="I70" s="187"/>
      <c r="J70" s="187"/>
      <c r="K70" s="187"/>
      <c r="L70" s="187"/>
      <c r="M70" s="187"/>
      <c r="N70" s="187"/>
      <c r="O70" s="187"/>
      <c r="P70" s="187"/>
      <c r="Q70" s="187"/>
      <c r="R70" s="187"/>
      <c r="S70" s="187"/>
      <c r="T70" s="187"/>
      <c r="U70" s="187"/>
      <c r="V70" s="187"/>
      <c r="W70" s="187"/>
      <c r="X70" s="187"/>
      <c r="Y70" s="187"/>
    </row>
    <row r="71" spans="1:25">
      <c r="A71" s="186"/>
      <c r="B71" s="187"/>
      <c r="C71" s="187"/>
      <c r="D71" s="187"/>
      <c r="E71" s="187"/>
      <c r="F71" s="187"/>
      <c r="G71" s="187"/>
      <c r="H71" s="187"/>
      <c r="I71" s="187"/>
      <c r="J71" s="187"/>
      <c r="K71" s="187"/>
      <c r="L71" s="187"/>
      <c r="M71" s="187"/>
      <c r="N71" s="187"/>
      <c r="O71" s="187"/>
      <c r="P71" s="187"/>
      <c r="Q71" s="187"/>
      <c r="R71" s="187"/>
      <c r="S71" s="187"/>
      <c r="T71" s="187"/>
      <c r="U71" s="187"/>
      <c r="V71" s="187"/>
      <c r="W71" s="187"/>
      <c r="X71" s="187"/>
      <c r="Y71" s="187"/>
    </row>
    <row r="72" spans="1:25">
      <c r="A72" s="186"/>
      <c r="B72" s="187"/>
      <c r="C72" s="187"/>
      <c r="D72" s="187"/>
      <c r="E72" s="187"/>
      <c r="F72" s="187"/>
      <c r="G72" s="187"/>
      <c r="H72" s="187"/>
      <c r="I72" s="187"/>
      <c r="J72" s="187"/>
      <c r="K72" s="187"/>
      <c r="L72" s="187"/>
      <c r="M72" s="187"/>
      <c r="N72" s="187"/>
      <c r="O72" s="187"/>
      <c r="P72" s="187"/>
      <c r="Q72" s="187"/>
      <c r="R72" s="187"/>
      <c r="S72" s="187"/>
      <c r="T72" s="187"/>
      <c r="U72" s="187"/>
      <c r="V72" s="187"/>
      <c r="W72" s="187"/>
      <c r="X72" s="187"/>
      <c r="Y72" s="187"/>
    </row>
    <row r="73" spans="1:25">
      <c r="A73" s="186"/>
      <c r="B73" s="187"/>
      <c r="C73" s="187"/>
      <c r="D73" s="187"/>
      <c r="E73" s="187"/>
      <c r="F73" s="187"/>
      <c r="G73" s="187"/>
      <c r="H73" s="187"/>
      <c r="I73" s="187"/>
      <c r="J73" s="187"/>
      <c r="K73" s="187"/>
      <c r="L73" s="187"/>
      <c r="M73" s="187"/>
      <c r="N73" s="187"/>
      <c r="O73" s="187"/>
      <c r="P73" s="187"/>
      <c r="Q73" s="187"/>
      <c r="R73" s="187"/>
      <c r="S73" s="187"/>
      <c r="T73" s="187"/>
      <c r="U73" s="187"/>
      <c r="V73" s="187"/>
      <c r="W73" s="187"/>
      <c r="X73" s="187"/>
      <c r="Y73" s="187"/>
    </row>
    <row r="74" spans="1:25">
      <c r="A74" s="186"/>
      <c r="B74" s="187"/>
      <c r="C74" s="187"/>
      <c r="D74" s="187"/>
      <c r="E74" s="187"/>
      <c r="F74" s="187"/>
      <c r="G74" s="187"/>
      <c r="H74" s="187"/>
      <c r="I74" s="187"/>
      <c r="J74" s="187"/>
      <c r="K74" s="187"/>
      <c r="L74" s="187"/>
      <c r="M74" s="187"/>
      <c r="N74" s="187"/>
      <c r="O74" s="187"/>
      <c r="P74" s="187"/>
      <c r="Q74" s="187"/>
      <c r="R74" s="187"/>
      <c r="S74" s="187"/>
      <c r="T74" s="187"/>
      <c r="U74" s="187"/>
      <c r="V74" s="187"/>
      <c r="W74" s="187"/>
      <c r="X74" s="187"/>
      <c r="Y74" s="187"/>
    </row>
    <row r="75" spans="1:25">
      <c r="A75" s="186"/>
      <c r="B75" s="187"/>
      <c r="C75" s="187"/>
      <c r="D75" s="187"/>
      <c r="E75" s="187"/>
      <c r="F75" s="187"/>
      <c r="G75" s="187"/>
      <c r="H75" s="187"/>
      <c r="I75" s="187"/>
      <c r="J75" s="187"/>
      <c r="K75" s="187"/>
      <c r="L75" s="187"/>
      <c r="M75" s="187"/>
      <c r="N75" s="187"/>
      <c r="O75" s="187"/>
      <c r="P75" s="187"/>
      <c r="Q75" s="187"/>
      <c r="R75" s="187"/>
      <c r="S75" s="187"/>
      <c r="T75" s="187"/>
      <c r="U75" s="187"/>
      <c r="V75" s="187"/>
      <c r="W75" s="187"/>
      <c r="X75" s="187"/>
      <c r="Y75" s="187"/>
    </row>
    <row r="76" spans="1:25">
      <c r="A76" s="186"/>
      <c r="B76" s="187"/>
      <c r="C76" s="187"/>
      <c r="D76" s="187"/>
      <c r="E76" s="187"/>
      <c r="F76" s="187"/>
      <c r="G76" s="187"/>
      <c r="H76" s="187"/>
      <c r="I76" s="187"/>
      <c r="J76" s="187"/>
      <c r="K76" s="187"/>
      <c r="L76" s="187"/>
      <c r="M76" s="187"/>
      <c r="N76" s="187"/>
      <c r="O76" s="187"/>
      <c r="P76" s="187"/>
      <c r="Q76" s="187"/>
      <c r="R76" s="187"/>
      <c r="S76" s="187"/>
      <c r="T76" s="187"/>
      <c r="U76" s="187"/>
      <c r="V76" s="187"/>
      <c r="W76" s="187"/>
      <c r="X76" s="187"/>
      <c r="Y76" s="187"/>
    </row>
    <row r="77" spans="1:25">
      <c r="A77" s="186"/>
      <c r="B77" s="187"/>
      <c r="C77" s="187"/>
      <c r="D77" s="187"/>
      <c r="E77" s="187"/>
      <c r="F77" s="187"/>
      <c r="G77" s="187"/>
      <c r="H77" s="187"/>
      <c r="I77" s="187"/>
      <c r="J77" s="187"/>
      <c r="K77" s="187"/>
      <c r="L77" s="187"/>
      <c r="M77" s="187"/>
      <c r="N77" s="187"/>
      <c r="O77" s="187"/>
      <c r="P77" s="187"/>
      <c r="Q77" s="187"/>
      <c r="R77" s="187"/>
      <c r="S77" s="187"/>
      <c r="T77" s="187"/>
      <c r="U77" s="187"/>
      <c r="V77" s="187"/>
      <c r="W77" s="187"/>
      <c r="X77" s="187"/>
      <c r="Y77" s="187"/>
    </row>
    <row r="78" spans="1:25">
      <c r="A78" s="186"/>
      <c r="B78" s="187"/>
      <c r="C78" s="187"/>
      <c r="D78" s="187"/>
      <c r="E78" s="187"/>
      <c r="F78" s="187"/>
      <c r="G78" s="187"/>
      <c r="H78" s="187"/>
      <c r="I78" s="187"/>
      <c r="J78" s="187"/>
      <c r="K78" s="187"/>
      <c r="L78" s="187"/>
      <c r="M78" s="187"/>
      <c r="N78" s="187"/>
      <c r="O78" s="187"/>
      <c r="P78" s="187"/>
      <c r="Q78" s="187"/>
      <c r="R78" s="187"/>
      <c r="S78" s="187"/>
      <c r="T78" s="187"/>
      <c r="U78" s="187"/>
      <c r="V78" s="187"/>
      <c r="W78" s="187"/>
      <c r="X78" s="187"/>
      <c r="Y78" s="187"/>
    </row>
    <row r="79" spans="1:25">
      <c r="A79" s="186"/>
      <c r="B79" s="187"/>
      <c r="C79" s="187"/>
      <c r="D79" s="187"/>
      <c r="E79" s="187"/>
      <c r="F79" s="187"/>
      <c r="G79" s="187"/>
      <c r="H79" s="187"/>
      <c r="I79" s="187"/>
      <c r="J79" s="187"/>
      <c r="K79" s="187"/>
      <c r="L79" s="187"/>
      <c r="M79" s="187"/>
      <c r="N79" s="187"/>
      <c r="O79" s="187"/>
      <c r="P79" s="187"/>
      <c r="Q79" s="187"/>
      <c r="R79" s="187"/>
      <c r="S79" s="187"/>
      <c r="T79" s="187"/>
      <c r="U79" s="187"/>
      <c r="V79" s="187"/>
      <c r="W79" s="187"/>
      <c r="X79" s="187"/>
      <c r="Y79" s="187"/>
    </row>
    <row r="80" spans="1:25">
      <c r="A80" s="186"/>
      <c r="B80" s="187"/>
      <c r="C80" s="187"/>
      <c r="D80" s="187"/>
      <c r="E80" s="187"/>
      <c r="F80" s="187"/>
      <c r="G80" s="187"/>
      <c r="H80" s="187"/>
      <c r="I80" s="187"/>
      <c r="J80" s="187"/>
      <c r="K80" s="187"/>
      <c r="L80" s="187"/>
      <c r="M80" s="187"/>
      <c r="N80" s="187"/>
      <c r="O80" s="187"/>
      <c r="P80" s="187"/>
      <c r="Q80" s="187"/>
      <c r="R80" s="187"/>
      <c r="S80" s="187"/>
      <c r="T80" s="187"/>
      <c r="U80" s="187"/>
      <c r="V80" s="187"/>
      <c r="W80" s="187"/>
      <c r="X80" s="187"/>
      <c r="Y80" s="187"/>
    </row>
    <row r="81" spans="1:25">
      <c r="A81" s="186"/>
      <c r="B81" s="187"/>
      <c r="C81" s="187"/>
      <c r="D81" s="187"/>
      <c r="E81" s="187"/>
      <c r="F81" s="187"/>
      <c r="G81" s="187"/>
      <c r="H81" s="187"/>
      <c r="I81" s="187"/>
      <c r="J81" s="187"/>
      <c r="K81" s="187"/>
      <c r="L81" s="187"/>
      <c r="M81" s="187"/>
      <c r="N81" s="187"/>
      <c r="O81" s="187"/>
      <c r="P81" s="187"/>
      <c r="Q81" s="187"/>
      <c r="R81" s="187"/>
      <c r="S81" s="187"/>
      <c r="T81" s="187"/>
      <c r="U81" s="187"/>
      <c r="V81" s="187"/>
      <c r="W81" s="187"/>
      <c r="X81" s="187"/>
      <c r="Y81" s="187"/>
    </row>
    <row r="82" spans="1:25">
      <c r="A82" s="186"/>
      <c r="B82" s="187"/>
      <c r="C82" s="187"/>
      <c r="D82" s="187"/>
      <c r="E82" s="187"/>
      <c r="F82" s="187"/>
      <c r="G82" s="187"/>
      <c r="H82" s="187"/>
      <c r="I82" s="187"/>
      <c r="J82" s="187"/>
      <c r="K82" s="187"/>
      <c r="L82" s="187"/>
      <c r="M82" s="187"/>
      <c r="N82" s="187"/>
      <c r="O82" s="187"/>
      <c r="P82" s="187"/>
      <c r="Q82" s="187"/>
      <c r="R82" s="187"/>
      <c r="S82" s="187"/>
      <c r="T82" s="187"/>
      <c r="U82" s="187"/>
      <c r="V82" s="187"/>
      <c r="W82" s="187"/>
      <c r="X82" s="187"/>
      <c r="Y82" s="187"/>
    </row>
    <row r="83" spans="1:25">
      <c r="A83" s="186"/>
      <c r="B83" s="187"/>
      <c r="C83" s="187"/>
      <c r="D83" s="187"/>
      <c r="E83" s="187"/>
      <c r="F83" s="187"/>
      <c r="G83" s="187"/>
      <c r="H83" s="187"/>
      <c r="I83" s="187"/>
      <c r="J83" s="187"/>
      <c r="K83" s="187"/>
      <c r="L83" s="187"/>
      <c r="M83" s="187"/>
      <c r="N83" s="187"/>
      <c r="O83" s="187"/>
      <c r="P83" s="187"/>
      <c r="Q83" s="187"/>
      <c r="R83" s="187"/>
      <c r="S83" s="187"/>
      <c r="T83" s="187"/>
      <c r="U83" s="187"/>
      <c r="V83" s="187"/>
      <c r="W83" s="187"/>
      <c r="X83" s="187"/>
      <c r="Y83" s="187"/>
    </row>
    <row r="84" spans="1:25">
      <c r="A84" s="186"/>
      <c r="B84" s="187"/>
      <c r="C84" s="187"/>
      <c r="D84" s="187"/>
      <c r="E84" s="187"/>
      <c r="F84" s="187"/>
      <c r="G84" s="187"/>
      <c r="H84" s="187"/>
      <c r="I84" s="187"/>
      <c r="J84" s="187"/>
      <c r="K84" s="187"/>
      <c r="L84" s="187"/>
      <c r="M84" s="187"/>
      <c r="N84" s="187"/>
      <c r="O84" s="187"/>
      <c r="P84" s="187"/>
      <c r="Q84" s="187"/>
      <c r="R84" s="187"/>
      <c r="S84" s="187"/>
      <c r="T84" s="187"/>
      <c r="U84" s="187"/>
      <c r="V84" s="187"/>
      <c r="W84" s="187"/>
      <c r="X84" s="187"/>
      <c r="Y84" s="187"/>
    </row>
    <row r="85" spans="1:25">
      <c r="A85" s="186"/>
      <c r="B85" s="187"/>
      <c r="C85" s="187"/>
      <c r="D85" s="187"/>
      <c r="E85" s="187"/>
      <c r="F85" s="187"/>
      <c r="G85" s="187"/>
      <c r="H85" s="187"/>
      <c r="I85" s="187"/>
      <c r="J85" s="187"/>
      <c r="K85" s="187"/>
      <c r="L85" s="187"/>
      <c r="M85" s="187"/>
      <c r="N85" s="187"/>
      <c r="O85" s="187"/>
      <c r="P85" s="187"/>
      <c r="Q85" s="187"/>
      <c r="R85" s="187"/>
      <c r="S85" s="187"/>
      <c r="T85" s="187"/>
      <c r="U85" s="187"/>
      <c r="V85" s="187"/>
      <c r="W85" s="187"/>
      <c r="X85" s="187"/>
      <c r="Y85" s="187"/>
    </row>
    <row r="86" spans="1:25">
      <c r="A86" s="186"/>
      <c r="B86" s="187"/>
      <c r="C86" s="187"/>
      <c r="D86" s="187"/>
      <c r="E86" s="187"/>
      <c r="F86" s="187"/>
      <c r="G86" s="187"/>
      <c r="H86" s="187"/>
      <c r="I86" s="187"/>
      <c r="J86" s="187"/>
      <c r="K86" s="187"/>
      <c r="L86" s="187"/>
      <c r="M86" s="187"/>
      <c r="N86" s="187"/>
      <c r="O86" s="187"/>
      <c r="P86" s="187"/>
      <c r="Q86" s="187"/>
      <c r="R86" s="187"/>
      <c r="S86" s="187"/>
      <c r="T86" s="187"/>
      <c r="U86" s="187"/>
      <c r="V86" s="187"/>
      <c r="W86" s="187"/>
      <c r="X86" s="187"/>
      <c r="Y86" s="187"/>
    </row>
    <row r="87" spans="1:25">
      <c r="A87" s="186"/>
      <c r="B87" s="187"/>
      <c r="C87" s="187"/>
      <c r="D87" s="187"/>
      <c r="E87" s="187"/>
      <c r="F87" s="187"/>
      <c r="G87" s="187"/>
      <c r="H87" s="187"/>
      <c r="I87" s="187"/>
      <c r="J87" s="187"/>
      <c r="K87" s="187"/>
      <c r="L87" s="187"/>
      <c r="M87" s="187"/>
      <c r="N87" s="187"/>
      <c r="O87" s="187"/>
      <c r="P87" s="187"/>
      <c r="Q87" s="187"/>
      <c r="R87" s="187"/>
      <c r="S87" s="187"/>
      <c r="T87" s="187"/>
      <c r="U87" s="187"/>
      <c r="V87" s="187"/>
      <c r="W87" s="187"/>
      <c r="X87" s="187"/>
      <c r="Y87" s="187"/>
    </row>
    <row r="88" spans="1:25">
      <c r="A88" s="186"/>
      <c r="B88" s="187"/>
      <c r="C88" s="187"/>
      <c r="D88" s="187"/>
      <c r="E88" s="187"/>
      <c r="F88" s="187"/>
      <c r="G88" s="187"/>
      <c r="H88" s="187"/>
      <c r="I88" s="187"/>
      <c r="J88" s="187"/>
      <c r="K88" s="187"/>
      <c r="L88" s="187"/>
      <c r="M88" s="187"/>
      <c r="N88" s="187"/>
      <c r="O88" s="187"/>
      <c r="P88" s="187"/>
      <c r="Q88" s="187"/>
      <c r="R88" s="187"/>
      <c r="S88" s="187"/>
      <c r="T88" s="187"/>
      <c r="U88" s="187"/>
      <c r="V88" s="187"/>
      <c r="W88" s="187"/>
      <c r="X88" s="187"/>
      <c r="Y88" s="187"/>
    </row>
    <row r="89" spans="1:25">
      <c r="A89" s="186"/>
      <c r="B89" s="187"/>
      <c r="C89" s="187"/>
      <c r="D89" s="187"/>
      <c r="E89" s="187"/>
      <c r="F89" s="187"/>
      <c r="G89" s="187"/>
      <c r="H89" s="187"/>
      <c r="I89" s="187"/>
      <c r="J89" s="187"/>
      <c r="K89" s="187"/>
      <c r="L89" s="187"/>
      <c r="M89" s="187"/>
      <c r="N89" s="187"/>
      <c r="O89" s="187"/>
      <c r="P89" s="187"/>
      <c r="Q89" s="187"/>
      <c r="R89" s="187"/>
      <c r="S89" s="187"/>
      <c r="T89" s="187"/>
      <c r="U89" s="187"/>
      <c r="V89" s="187"/>
      <c r="W89" s="187"/>
      <c r="X89" s="187"/>
      <c r="Y89" s="187"/>
    </row>
    <row r="90" spans="1:25">
      <c r="A90" s="186"/>
      <c r="B90" s="187"/>
      <c r="C90" s="187"/>
      <c r="D90" s="187"/>
      <c r="E90" s="187"/>
      <c r="F90" s="187"/>
      <c r="G90" s="187"/>
      <c r="H90" s="187"/>
      <c r="I90" s="187"/>
      <c r="J90" s="187"/>
      <c r="K90" s="187"/>
      <c r="L90" s="187"/>
      <c r="M90" s="187"/>
      <c r="N90" s="187"/>
      <c r="O90" s="187"/>
      <c r="P90" s="187"/>
      <c r="Q90" s="187"/>
      <c r="R90" s="187"/>
      <c r="S90" s="187"/>
      <c r="T90" s="187"/>
      <c r="U90" s="187"/>
      <c r="V90" s="187"/>
      <c r="W90" s="187"/>
      <c r="X90" s="187"/>
      <c r="Y90" s="187"/>
    </row>
    <row r="91" spans="1:25">
      <c r="A91" s="186"/>
      <c r="B91" s="187"/>
      <c r="C91" s="187"/>
      <c r="D91" s="187"/>
      <c r="E91" s="187"/>
      <c r="F91" s="187"/>
      <c r="G91" s="187"/>
      <c r="H91" s="187"/>
      <c r="I91" s="187"/>
      <c r="J91" s="187"/>
      <c r="K91" s="187"/>
      <c r="L91" s="187"/>
      <c r="M91" s="187"/>
      <c r="N91" s="187"/>
      <c r="O91" s="187"/>
      <c r="P91" s="187"/>
      <c r="Q91" s="187"/>
      <c r="R91" s="187"/>
      <c r="S91" s="187"/>
      <c r="T91" s="187"/>
      <c r="U91" s="187"/>
      <c r="V91" s="187"/>
      <c r="W91" s="187"/>
      <c r="X91" s="187"/>
      <c r="Y91" s="187"/>
    </row>
    <row r="92" spans="1:25">
      <c r="A92" s="186"/>
      <c r="B92" s="187"/>
      <c r="C92" s="187"/>
      <c r="D92" s="187"/>
      <c r="E92" s="187"/>
      <c r="F92" s="187"/>
      <c r="G92" s="187"/>
      <c r="H92" s="187"/>
      <c r="I92" s="187"/>
      <c r="J92" s="187"/>
      <c r="K92" s="187"/>
      <c r="L92" s="187"/>
      <c r="M92" s="187"/>
      <c r="N92" s="187"/>
      <c r="O92" s="187"/>
      <c r="P92" s="187"/>
      <c r="Q92" s="187"/>
      <c r="R92" s="187"/>
      <c r="S92" s="187"/>
      <c r="T92" s="187"/>
      <c r="U92" s="187"/>
      <c r="V92" s="187"/>
      <c r="W92" s="187"/>
      <c r="X92" s="187"/>
      <c r="Y92" s="187"/>
    </row>
    <row r="93" spans="1:25">
      <c r="A93" s="186"/>
      <c r="B93" s="187"/>
      <c r="C93" s="187"/>
      <c r="D93" s="187"/>
      <c r="E93" s="187"/>
      <c r="F93" s="187"/>
      <c r="G93" s="187"/>
      <c r="H93" s="187"/>
      <c r="I93" s="187"/>
      <c r="J93" s="187"/>
      <c r="K93" s="187"/>
      <c r="L93" s="187"/>
      <c r="M93" s="187"/>
      <c r="N93" s="187"/>
      <c r="O93" s="187"/>
      <c r="P93" s="187"/>
      <c r="Q93" s="187"/>
      <c r="R93" s="187"/>
      <c r="S93" s="187"/>
      <c r="T93" s="187"/>
      <c r="U93" s="187"/>
      <c r="V93" s="187"/>
      <c r="W93" s="187"/>
      <c r="X93" s="187"/>
      <c r="Y93" s="187"/>
    </row>
    <row r="94" spans="1:25">
      <c r="A94" s="186"/>
      <c r="B94" s="187"/>
      <c r="C94" s="187"/>
      <c r="D94" s="187"/>
      <c r="E94" s="187"/>
      <c r="F94" s="187"/>
      <c r="G94" s="187"/>
      <c r="H94" s="187"/>
      <c r="I94" s="187"/>
      <c r="J94" s="187"/>
      <c r="K94" s="187"/>
      <c r="L94" s="187"/>
      <c r="M94" s="187"/>
      <c r="N94" s="187"/>
      <c r="O94" s="187"/>
      <c r="P94" s="187"/>
      <c r="Q94" s="187"/>
      <c r="R94" s="187"/>
      <c r="S94" s="187"/>
      <c r="T94" s="187"/>
      <c r="U94" s="187"/>
      <c r="V94" s="187"/>
      <c r="W94" s="187"/>
      <c r="X94" s="187"/>
      <c r="Y94" s="187"/>
    </row>
    <row r="95" spans="1:25">
      <c r="A95" s="186"/>
      <c r="B95" s="187"/>
      <c r="C95" s="187"/>
      <c r="D95" s="187"/>
      <c r="E95" s="187"/>
      <c r="F95" s="187"/>
      <c r="G95" s="187"/>
      <c r="H95" s="187"/>
      <c r="I95" s="187"/>
      <c r="J95" s="187"/>
      <c r="K95" s="187"/>
      <c r="L95" s="187"/>
      <c r="M95" s="187"/>
      <c r="N95" s="187"/>
      <c r="O95" s="187"/>
      <c r="P95" s="187"/>
      <c r="Q95" s="187"/>
      <c r="R95" s="187"/>
      <c r="S95" s="187"/>
      <c r="T95" s="187"/>
      <c r="U95" s="187"/>
      <c r="V95" s="187"/>
      <c r="W95" s="187"/>
      <c r="X95" s="187"/>
      <c r="Y95" s="187"/>
    </row>
    <row r="96" spans="1:25">
      <c r="A96" s="186"/>
      <c r="B96" s="187"/>
      <c r="C96" s="187"/>
      <c r="D96" s="187"/>
      <c r="E96" s="187"/>
      <c r="F96" s="187"/>
      <c r="G96" s="187"/>
      <c r="H96" s="187"/>
      <c r="I96" s="187"/>
      <c r="J96" s="187"/>
      <c r="K96" s="187"/>
      <c r="L96" s="187"/>
      <c r="M96" s="187"/>
      <c r="N96" s="187"/>
      <c r="O96" s="187"/>
      <c r="P96" s="187"/>
      <c r="Q96" s="187"/>
      <c r="R96" s="187"/>
      <c r="S96" s="187"/>
      <c r="T96" s="187"/>
      <c r="U96" s="187"/>
      <c r="V96" s="187"/>
      <c r="W96" s="187"/>
      <c r="X96" s="187"/>
      <c r="Y96" s="187"/>
    </row>
    <row r="97" spans="1:25">
      <c r="A97" s="186"/>
      <c r="B97" s="187"/>
      <c r="C97" s="187"/>
      <c r="D97" s="187"/>
      <c r="E97" s="187"/>
      <c r="F97" s="187"/>
      <c r="G97" s="187"/>
      <c r="H97" s="187"/>
      <c r="I97" s="187"/>
      <c r="J97" s="187"/>
      <c r="K97" s="187"/>
      <c r="L97" s="187"/>
      <c r="M97" s="187"/>
      <c r="N97" s="187"/>
      <c r="O97" s="187"/>
      <c r="P97" s="187"/>
      <c r="Q97" s="187"/>
      <c r="R97" s="187"/>
      <c r="S97" s="187"/>
      <c r="T97" s="187"/>
      <c r="U97" s="187"/>
      <c r="V97" s="187"/>
      <c r="W97" s="187"/>
      <c r="X97" s="187"/>
      <c r="Y97" s="187"/>
    </row>
    <row r="98" spans="1:25">
      <c r="A98" s="186"/>
      <c r="B98" s="187"/>
      <c r="C98" s="187"/>
      <c r="D98" s="187"/>
      <c r="E98" s="187"/>
      <c r="F98" s="187"/>
      <c r="G98" s="187"/>
      <c r="H98" s="187"/>
      <c r="I98" s="187"/>
      <c r="J98" s="187"/>
      <c r="K98" s="187"/>
      <c r="L98" s="187"/>
      <c r="M98" s="187"/>
      <c r="N98" s="187"/>
      <c r="O98" s="187"/>
      <c r="P98" s="187"/>
      <c r="Q98" s="187"/>
      <c r="R98" s="187"/>
      <c r="S98" s="187"/>
      <c r="T98" s="187"/>
      <c r="U98" s="187"/>
      <c r="V98" s="187"/>
      <c r="W98" s="187"/>
      <c r="X98" s="187"/>
      <c r="Y98" s="187"/>
    </row>
    <row r="99" spans="1:25">
      <c r="A99" s="186"/>
      <c r="B99" s="187"/>
      <c r="C99" s="187"/>
      <c r="D99" s="187"/>
      <c r="E99" s="187"/>
      <c r="F99" s="187"/>
      <c r="G99" s="187"/>
      <c r="H99" s="187"/>
      <c r="I99" s="187"/>
      <c r="J99" s="187"/>
      <c r="K99" s="187"/>
      <c r="L99" s="187"/>
      <c r="M99" s="187"/>
      <c r="N99" s="187"/>
      <c r="O99" s="187"/>
      <c r="P99" s="187"/>
      <c r="Q99" s="187"/>
      <c r="R99" s="187"/>
      <c r="S99" s="187"/>
      <c r="T99" s="187"/>
      <c r="U99" s="187"/>
      <c r="V99" s="187"/>
      <c r="W99" s="187"/>
      <c r="X99" s="187"/>
      <c r="Y99" s="187"/>
    </row>
    <row r="100" spans="1:25">
      <c r="A100" s="186"/>
      <c r="B100" s="187"/>
      <c r="C100" s="187"/>
      <c r="D100" s="187"/>
      <c r="E100" s="187"/>
      <c r="F100" s="187"/>
      <c r="G100" s="187"/>
      <c r="H100" s="187"/>
      <c r="I100" s="187"/>
      <c r="J100" s="187"/>
      <c r="K100" s="187"/>
      <c r="L100" s="187"/>
      <c r="M100" s="187"/>
      <c r="N100" s="187"/>
      <c r="O100" s="187"/>
      <c r="P100" s="187"/>
      <c r="Q100" s="187"/>
      <c r="R100" s="187"/>
      <c r="S100" s="187"/>
      <c r="T100" s="187"/>
      <c r="U100" s="187"/>
      <c r="V100" s="187"/>
      <c r="W100" s="187"/>
      <c r="X100" s="187"/>
      <c r="Y100" s="187"/>
    </row>
    <row r="101" spans="1:25">
      <c r="A101" s="186"/>
      <c r="B101" s="187"/>
      <c r="C101" s="187"/>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row>
    <row r="102" spans="1:25">
      <c r="A102" s="186"/>
      <c r="B102" s="187"/>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row>
    <row r="103" spans="1:25">
      <c r="A103" s="186"/>
      <c r="B103" s="187"/>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row>
    <row r="104" spans="1:25">
      <c r="A104" s="186"/>
      <c r="B104" s="187"/>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row>
    <row r="105" spans="1:25">
      <c r="A105" s="186"/>
      <c r="B105" s="187"/>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row>
    <row r="106" spans="1:25">
      <c r="A106" s="186"/>
      <c r="B106" s="187"/>
      <c r="C106" s="187"/>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row>
    <row r="107" spans="1:25">
      <c r="A107" s="186"/>
      <c r="B107" s="187"/>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row>
    <row r="108" spans="1:25">
      <c r="A108" s="186"/>
      <c r="B108" s="187"/>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row>
    <row r="109" spans="1:25">
      <c r="A109" s="186"/>
      <c r="B109" s="187"/>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row>
    <row r="110" spans="1:25">
      <c r="A110" s="186"/>
      <c r="B110" s="187"/>
      <c r="C110" s="187"/>
      <c r="D110" s="187"/>
      <c r="E110" s="187"/>
      <c r="F110" s="187"/>
      <c r="G110" s="187"/>
      <c r="H110" s="187"/>
      <c r="I110" s="187"/>
      <c r="J110" s="187"/>
      <c r="K110" s="187"/>
      <c r="L110" s="187"/>
      <c r="M110" s="187"/>
      <c r="N110" s="187"/>
      <c r="O110" s="187"/>
      <c r="P110" s="187"/>
      <c r="Q110" s="187"/>
      <c r="R110" s="187"/>
      <c r="S110" s="187"/>
      <c r="T110" s="187"/>
      <c r="U110" s="187"/>
      <c r="V110" s="187"/>
      <c r="W110" s="187"/>
      <c r="X110" s="187"/>
      <c r="Y110" s="187"/>
    </row>
    <row r="111" spans="1:25">
      <c r="A111" s="186"/>
      <c r="B111" s="187"/>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row>
    <row r="112" spans="1:25">
      <c r="A112" s="186"/>
      <c r="B112" s="187"/>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row>
    <row r="113" spans="1:25">
      <c r="A113" s="186"/>
      <c r="B113" s="187"/>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row>
    <row r="114" spans="1:25">
      <c r="A114" s="186"/>
      <c r="B114" s="187"/>
      <c r="C114" s="187"/>
      <c r="D114" s="187"/>
      <c r="E114" s="187"/>
      <c r="F114" s="187"/>
      <c r="G114" s="187"/>
      <c r="H114" s="187"/>
      <c r="I114" s="187"/>
      <c r="J114" s="187"/>
      <c r="K114" s="187"/>
      <c r="L114" s="187"/>
      <c r="M114" s="187"/>
      <c r="N114" s="187"/>
      <c r="O114" s="187"/>
      <c r="P114" s="187"/>
      <c r="Q114" s="187"/>
      <c r="R114" s="187"/>
      <c r="S114" s="187"/>
      <c r="T114" s="187"/>
      <c r="U114" s="187"/>
      <c r="V114" s="187"/>
      <c r="W114" s="187"/>
      <c r="X114" s="187"/>
      <c r="Y114" s="187"/>
    </row>
    <row r="115" spans="1:25">
      <c r="A115" s="186"/>
      <c r="B115" s="187"/>
      <c r="C115" s="187"/>
      <c r="D115" s="187"/>
      <c r="E115" s="187"/>
      <c r="F115" s="187"/>
      <c r="G115" s="187"/>
      <c r="H115" s="187"/>
      <c r="I115" s="187"/>
      <c r="J115" s="187"/>
      <c r="K115" s="187"/>
      <c r="L115" s="187"/>
      <c r="M115" s="187"/>
      <c r="N115" s="187"/>
      <c r="O115" s="187"/>
      <c r="P115" s="187"/>
      <c r="Q115" s="187"/>
      <c r="R115" s="187"/>
      <c r="S115" s="187"/>
      <c r="T115" s="187"/>
      <c r="U115" s="187"/>
      <c r="V115" s="187"/>
      <c r="W115" s="187"/>
      <c r="X115" s="187"/>
      <c r="Y115" s="187"/>
    </row>
    <row r="116" spans="1:25">
      <c r="A116" s="186"/>
      <c r="B116" s="187"/>
      <c r="C116" s="187"/>
      <c r="D116" s="187"/>
      <c r="E116" s="187"/>
      <c r="F116" s="187"/>
      <c r="G116" s="187"/>
      <c r="H116" s="187"/>
      <c r="I116" s="187"/>
      <c r="J116" s="187"/>
      <c r="K116" s="187"/>
      <c r="L116" s="187"/>
      <c r="M116" s="187"/>
      <c r="N116" s="187"/>
      <c r="O116" s="187"/>
      <c r="P116" s="187"/>
      <c r="Q116" s="187"/>
      <c r="R116" s="187"/>
      <c r="S116" s="187"/>
      <c r="T116" s="187"/>
      <c r="U116" s="187"/>
      <c r="V116" s="187"/>
      <c r="W116" s="187"/>
      <c r="X116" s="187"/>
      <c r="Y116" s="187"/>
    </row>
    <row r="117" spans="1:25">
      <c r="A117" s="186"/>
      <c r="B117" s="187"/>
      <c r="C117" s="187"/>
      <c r="D117" s="187"/>
      <c r="E117" s="187"/>
      <c r="F117" s="187"/>
      <c r="G117" s="187"/>
      <c r="H117" s="187"/>
      <c r="I117" s="187"/>
      <c r="J117" s="187"/>
      <c r="K117" s="187"/>
      <c r="L117" s="187"/>
      <c r="M117" s="187"/>
      <c r="N117" s="187"/>
      <c r="O117" s="187"/>
      <c r="P117" s="187"/>
      <c r="Q117" s="187"/>
      <c r="R117" s="187"/>
      <c r="S117" s="187"/>
      <c r="T117" s="187"/>
      <c r="U117" s="187"/>
      <c r="V117" s="187"/>
      <c r="W117" s="187"/>
      <c r="X117" s="187"/>
      <c r="Y117" s="187"/>
    </row>
    <row r="118" spans="1:25">
      <c r="A118" s="186"/>
      <c r="B118" s="187"/>
      <c r="C118" s="187"/>
      <c r="D118" s="187"/>
      <c r="E118" s="187"/>
      <c r="F118" s="187"/>
      <c r="G118" s="187"/>
      <c r="H118" s="187"/>
      <c r="I118" s="187"/>
      <c r="J118" s="187"/>
      <c r="K118" s="187"/>
      <c r="L118" s="187"/>
      <c r="M118" s="187"/>
      <c r="N118" s="187"/>
      <c r="O118" s="187"/>
      <c r="P118" s="187"/>
      <c r="Q118" s="187"/>
      <c r="R118" s="187"/>
      <c r="S118" s="187"/>
      <c r="T118" s="187"/>
      <c r="U118" s="187"/>
      <c r="V118" s="187"/>
      <c r="W118" s="187"/>
      <c r="X118" s="187"/>
      <c r="Y118" s="187"/>
    </row>
    <row r="119" spans="1:25">
      <c r="A119" s="186"/>
      <c r="B119" s="187"/>
      <c r="C119" s="187"/>
      <c r="D119" s="187"/>
      <c r="E119" s="187"/>
      <c r="F119" s="187"/>
      <c r="G119" s="187"/>
      <c r="H119" s="187"/>
      <c r="I119" s="187"/>
      <c r="J119" s="187"/>
      <c r="K119" s="187"/>
      <c r="L119" s="187"/>
      <c r="M119" s="187"/>
      <c r="N119" s="187"/>
      <c r="O119" s="187"/>
      <c r="P119" s="187"/>
      <c r="Q119" s="187"/>
      <c r="R119" s="187"/>
      <c r="S119" s="187"/>
      <c r="T119" s="187"/>
      <c r="U119" s="187"/>
      <c r="V119" s="187"/>
      <c r="W119" s="187"/>
      <c r="X119" s="187"/>
      <c r="Y119" s="187"/>
    </row>
    <row r="120" spans="1:25">
      <c r="A120" s="186"/>
      <c r="B120" s="187"/>
      <c r="C120" s="187"/>
      <c r="D120" s="187"/>
      <c r="E120" s="187"/>
      <c r="F120" s="187"/>
      <c r="G120" s="187"/>
      <c r="H120" s="187"/>
      <c r="I120" s="187"/>
      <c r="J120" s="187"/>
      <c r="K120" s="187"/>
      <c r="L120" s="187"/>
      <c r="M120" s="187"/>
      <c r="N120" s="187"/>
      <c r="O120" s="187"/>
      <c r="P120" s="187"/>
      <c r="Q120" s="187"/>
      <c r="R120" s="187"/>
      <c r="S120" s="187"/>
      <c r="T120" s="187"/>
      <c r="U120" s="187"/>
      <c r="V120" s="187"/>
      <c r="W120" s="187"/>
      <c r="X120" s="187"/>
      <c r="Y120" s="187"/>
    </row>
    <row r="121" spans="1:25">
      <c r="A121" s="186"/>
      <c r="B121" s="187"/>
      <c r="C121" s="187"/>
      <c r="D121" s="187"/>
      <c r="E121" s="187"/>
      <c r="F121" s="187"/>
      <c r="G121" s="187"/>
      <c r="H121" s="187"/>
      <c r="I121" s="187"/>
      <c r="J121" s="187"/>
      <c r="K121" s="187"/>
      <c r="L121" s="187"/>
      <c r="M121" s="187"/>
      <c r="N121" s="187"/>
      <c r="O121" s="187"/>
      <c r="P121" s="187"/>
      <c r="Q121" s="187"/>
      <c r="R121" s="187"/>
      <c r="S121" s="187"/>
      <c r="T121" s="187"/>
      <c r="U121" s="187"/>
      <c r="V121" s="187"/>
      <c r="W121" s="187"/>
      <c r="X121" s="187"/>
      <c r="Y121" s="187"/>
    </row>
    <row r="122" spans="1:25">
      <c r="A122" s="186"/>
      <c r="B122" s="187"/>
      <c r="C122" s="187"/>
      <c r="D122" s="187"/>
      <c r="E122" s="187"/>
      <c r="F122" s="187"/>
      <c r="G122" s="187"/>
      <c r="H122" s="187"/>
      <c r="I122" s="187"/>
      <c r="J122" s="187"/>
      <c r="K122" s="187"/>
      <c r="L122" s="187"/>
      <c r="M122" s="187"/>
      <c r="N122" s="187"/>
      <c r="O122" s="187"/>
      <c r="P122" s="187"/>
      <c r="Q122" s="187"/>
      <c r="R122" s="187"/>
      <c r="S122" s="187"/>
      <c r="T122" s="187"/>
      <c r="U122" s="187"/>
      <c r="V122" s="187"/>
      <c r="W122" s="187"/>
      <c r="X122" s="187"/>
      <c r="Y122" s="187"/>
    </row>
    <row r="123" spans="1:25">
      <c r="A123" s="186"/>
      <c r="B123" s="187"/>
      <c r="C123" s="187"/>
      <c r="D123" s="187"/>
      <c r="E123" s="187"/>
      <c r="F123" s="187"/>
      <c r="G123" s="187"/>
      <c r="H123" s="187"/>
      <c r="I123" s="187"/>
      <c r="J123" s="187"/>
      <c r="K123" s="187"/>
      <c r="L123" s="187"/>
      <c r="M123" s="187"/>
      <c r="N123" s="187"/>
      <c r="O123" s="187"/>
      <c r="P123" s="187"/>
      <c r="Q123" s="187"/>
      <c r="R123" s="187"/>
      <c r="S123" s="187"/>
      <c r="T123" s="187"/>
      <c r="U123" s="187"/>
      <c r="V123" s="187"/>
      <c r="W123" s="187"/>
      <c r="X123" s="187"/>
      <c r="Y123" s="187"/>
    </row>
    <row r="124" spans="1:25">
      <c r="A124" s="186"/>
      <c r="B124" s="187"/>
      <c r="C124" s="187"/>
      <c r="D124" s="187"/>
      <c r="E124" s="187"/>
      <c r="F124" s="187"/>
      <c r="G124" s="187"/>
      <c r="H124" s="187"/>
      <c r="I124" s="187"/>
      <c r="J124" s="187"/>
      <c r="K124" s="187"/>
      <c r="L124" s="187"/>
      <c r="M124" s="187"/>
      <c r="N124" s="187"/>
      <c r="O124" s="187"/>
      <c r="P124" s="187"/>
      <c r="Q124" s="187"/>
      <c r="R124" s="187"/>
      <c r="S124" s="187"/>
      <c r="T124" s="187"/>
      <c r="U124" s="187"/>
      <c r="V124" s="187"/>
      <c r="W124" s="187"/>
      <c r="X124" s="187"/>
      <c r="Y124" s="187"/>
    </row>
    <row r="125" spans="1:25">
      <c r="A125" s="186"/>
      <c r="B125" s="187"/>
      <c r="C125" s="187"/>
      <c r="D125" s="187"/>
      <c r="E125" s="187"/>
      <c r="F125" s="187"/>
      <c r="G125" s="187"/>
      <c r="H125" s="187"/>
      <c r="I125" s="187"/>
      <c r="J125" s="187"/>
      <c r="K125" s="187"/>
      <c r="L125" s="187"/>
      <c r="M125" s="187"/>
      <c r="N125" s="187"/>
      <c r="O125" s="187"/>
      <c r="P125" s="187"/>
      <c r="Q125" s="187"/>
      <c r="R125" s="187"/>
      <c r="S125" s="187"/>
      <c r="T125" s="187"/>
      <c r="U125" s="187"/>
      <c r="V125" s="187"/>
      <c r="W125" s="187"/>
      <c r="X125" s="187"/>
      <c r="Y125" s="187"/>
    </row>
    <row r="126" spans="1:25">
      <c r="A126" s="186"/>
      <c r="B126" s="187"/>
      <c r="C126" s="187"/>
      <c r="D126" s="187"/>
      <c r="E126" s="187"/>
      <c r="F126" s="187"/>
      <c r="G126" s="187"/>
      <c r="H126" s="187"/>
      <c r="I126" s="187"/>
      <c r="J126" s="187"/>
      <c r="K126" s="187"/>
      <c r="L126" s="187"/>
      <c r="M126" s="187"/>
      <c r="N126" s="187"/>
      <c r="O126" s="187"/>
      <c r="P126" s="187"/>
      <c r="Q126" s="187"/>
      <c r="R126" s="187"/>
      <c r="S126" s="187"/>
      <c r="T126" s="187"/>
      <c r="U126" s="187"/>
      <c r="V126" s="187"/>
      <c r="W126" s="187"/>
      <c r="X126" s="187"/>
      <c r="Y126" s="187"/>
    </row>
    <row r="127" spans="1:25">
      <c r="A127" s="186"/>
      <c r="B127" s="187"/>
      <c r="C127" s="187"/>
      <c r="D127" s="187"/>
      <c r="E127" s="187"/>
      <c r="F127" s="187"/>
      <c r="G127" s="187"/>
      <c r="H127" s="187"/>
      <c r="I127" s="187"/>
      <c r="J127" s="187"/>
      <c r="K127" s="187"/>
      <c r="L127" s="187"/>
      <c r="M127" s="187"/>
      <c r="N127" s="187"/>
      <c r="O127" s="187"/>
      <c r="P127" s="187"/>
      <c r="Q127" s="187"/>
      <c r="R127" s="187"/>
      <c r="S127" s="187"/>
      <c r="T127" s="187"/>
      <c r="U127" s="187"/>
      <c r="V127" s="187"/>
      <c r="W127" s="187"/>
      <c r="X127" s="187"/>
      <c r="Y127" s="187"/>
    </row>
    <row r="128" spans="1:25">
      <c r="A128" s="186"/>
      <c r="B128" s="187"/>
      <c r="C128" s="187"/>
      <c r="D128" s="187"/>
      <c r="E128" s="187"/>
      <c r="F128" s="187"/>
      <c r="G128" s="187"/>
      <c r="H128" s="187"/>
      <c r="I128" s="187"/>
      <c r="J128" s="187"/>
      <c r="K128" s="187"/>
      <c r="L128" s="187"/>
      <c r="M128" s="187"/>
      <c r="N128" s="187"/>
      <c r="O128" s="187"/>
      <c r="P128" s="187"/>
      <c r="Q128" s="187"/>
      <c r="R128" s="187"/>
      <c r="S128" s="187"/>
      <c r="T128" s="187"/>
      <c r="U128" s="187"/>
      <c r="V128" s="187"/>
      <c r="W128" s="187"/>
      <c r="X128" s="187"/>
      <c r="Y128" s="187"/>
    </row>
    <row r="129" spans="1:25">
      <c r="A129" s="186"/>
      <c r="B129" s="187"/>
      <c r="C129" s="187"/>
      <c r="D129" s="187"/>
      <c r="E129" s="187"/>
      <c r="F129" s="187"/>
      <c r="G129" s="187"/>
      <c r="H129" s="187"/>
      <c r="I129" s="187"/>
      <c r="J129" s="187"/>
      <c r="K129" s="187"/>
      <c r="L129" s="187"/>
      <c r="M129" s="187"/>
      <c r="N129" s="187"/>
      <c r="O129" s="187"/>
      <c r="P129" s="187"/>
      <c r="Q129" s="187"/>
      <c r="R129" s="187"/>
      <c r="S129" s="187"/>
      <c r="T129" s="187"/>
      <c r="U129" s="187"/>
      <c r="V129" s="187"/>
      <c r="W129" s="187"/>
      <c r="X129" s="187"/>
      <c r="Y129" s="187"/>
    </row>
    <row r="130" spans="1:25">
      <c r="A130" s="186"/>
      <c r="B130" s="187"/>
      <c r="C130" s="187"/>
      <c r="D130" s="187"/>
      <c r="E130" s="187"/>
      <c r="F130" s="187"/>
      <c r="G130" s="187"/>
      <c r="H130" s="187"/>
      <c r="I130" s="187"/>
      <c r="J130" s="187"/>
      <c r="K130" s="187"/>
      <c r="L130" s="187"/>
      <c r="M130" s="187"/>
      <c r="N130" s="187"/>
      <c r="O130" s="187"/>
      <c r="P130" s="187"/>
      <c r="Q130" s="187"/>
      <c r="R130" s="187"/>
      <c r="S130" s="187"/>
      <c r="T130" s="187"/>
      <c r="U130" s="187"/>
      <c r="V130" s="187"/>
      <c r="W130" s="187"/>
      <c r="X130" s="187"/>
      <c r="Y130" s="187"/>
    </row>
    <row r="131" spans="1:25">
      <c r="A131" s="186"/>
      <c r="B131" s="187"/>
      <c r="C131" s="187"/>
      <c r="D131" s="187"/>
      <c r="E131" s="187"/>
      <c r="F131" s="187"/>
      <c r="G131" s="187"/>
      <c r="H131" s="187"/>
      <c r="I131" s="187"/>
      <c r="J131" s="187"/>
      <c r="K131" s="187"/>
      <c r="L131" s="187"/>
      <c r="M131" s="187"/>
      <c r="N131" s="187"/>
      <c r="O131" s="187"/>
      <c r="P131" s="187"/>
      <c r="Q131" s="187"/>
      <c r="R131" s="187"/>
      <c r="S131" s="187"/>
      <c r="T131" s="187"/>
      <c r="U131" s="187"/>
      <c r="V131" s="187"/>
      <c r="W131" s="187"/>
      <c r="X131" s="187"/>
      <c r="Y131" s="187"/>
    </row>
    <row r="132" spans="1:25">
      <c r="A132" s="186"/>
      <c r="B132" s="187"/>
      <c r="C132" s="187"/>
      <c r="D132" s="187"/>
      <c r="E132" s="187"/>
      <c r="F132" s="187"/>
      <c r="G132" s="187"/>
      <c r="H132" s="187"/>
      <c r="I132" s="187"/>
      <c r="J132" s="187"/>
      <c r="K132" s="187"/>
      <c r="L132" s="187"/>
      <c r="M132" s="187"/>
      <c r="N132" s="187"/>
      <c r="O132" s="187"/>
      <c r="P132" s="187"/>
      <c r="Q132" s="187"/>
      <c r="R132" s="187"/>
      <c r="S132" s="187"/>
      <c r="T132" s="187"/>
      <c r="U132" s="187"/>
      <c r="V132" s="187"/>
      <c r="W132" s="187"/>
      <c r="X132" s="187"/>
      <c r="Y132" s="187"/>
    </row>
    <row r="133" spans="1:25">
      <c r="A133" s="186"/>
      <c r="B133" s="187"/>
      <c r="C133" s="187"/>
      <c r="D133" s="187"/>
      <c r="E133" s="187"/>
      <c r="F133" s="187"/>
      <c r="G133" s="187"/>
      <c r="H133" s="187"/>
      <c r="I133" s="187"/>
      <c r="J133" s="187"/>
      <c r="K133" s="187"/>
      <c r="L133" s="187"/>
      <c r="M133" s="187"/>
      <c r="N133" s="187"/>
      <c r="O133" s="187"/>
      <c r="P133" s="187"/>
      <c r="Q133" s="187"/>
      <c r="R133" s="187"/>
      <c r="S133" s="187"/>
      <c r="T133" s="187"/>
      <c r="U133" s="187"/>
      <c r="V133" s="187"/>
      <c r="W133" s="187"/>
      <c r="X133" s="187"/>
      <c r="Y133" s="187"/>
    </row>
    <row r="134" spans="1:25">
      <c r="A134" s="186"/>
      <c r="B134" s="187"/>
      <c r="C134" s="187"/>
      <c r="D134" s="187"/>
      <c r="E134" s="187"/>
      <c r="F134" s="187"/>
      <c r="G134" s="187"/>
      <c r="H134" s="187"/>
      <c r="I134" s="187"/>
      <c r="J134" s="187"/>
      <c r="K134" s="187"/>
      <c r="L134" s="187"/>
      <c r="M134" s="187"/>
      <c r="N134" s="187"/>
      <c r="O134" s="187"/>
      <c r="P134" s="187"/>
      <c r="Q134" s="187"/>
      <c r="R134" s="187"/>
      <c r="S134" s="187"/>
      <c r="T134" s="187"/>
      <c r="U134" s="187"/>
      <c r="V134" s="187"/>
      <c r="W134" s="187"/>
      <c r="X134" s="187"/>
      <c r="Y134" s="187"/>
    </row>
    <row r="135" spans="1:25">
      <c r="A135" s="186"/>
      <c r="B135" s="187"/>
      <c r="C135" s="187"/>
      <c r="D135" s="187"/>
      <c r="E135" s="187"/>
      <c r="F135" s="187"/>
      <c r="G135" s="187"/>
      <c r="H135" s="187"/>
      <c r="I135" s="187"/>
      <c r="J135" s="187"/>
      <c r="K135" s="187"/>
      <c r="L135" s="187"/>
      <c r="M135" s="187"/>
      <c r="N135" s="187"/>
      <c r="O135" s="187"/>
      <c r="P135" s="187"/>
      <c r="Q135" s="187"/>
      <c r="R135" s="187"/>
      <c r="S135" s="187"/>
      <c r="T135" s="187"/>
      <c r="U135" s="187"/>
      <c r="V135" s="187"/>
      <c r="W135" s="187"/>
      <c r="X135" s="187"/>
      <c r="Y135" s="187"/>
    </row>
    <row r="136" spans="1:25">
      <c r="A136" s="186"/>
      <c r="B136" s="187"/>
      <c r="C136" s="187"/>
      <c r="D136" s="187"/>
      <c r="E136" s="187"/>
      <c r="F136" s="187"/>
      <c r="G136" s="187"/>
      <c r="H136" s="187"/>
      <c r="I136" s="187"/>
      <c r="J136" s="187"/>
      <c r="K136" s="187"/>
      <c r="L136" s="187"/>
      <c r="M136" s="187"/>
      <c r="N136" s="187"/>
      <c r="O136" s="187"/>
      <c r="P136" s="187"/>
      <c r="Q136" s="187"/>
      <c r="R136" s="187"/>
      <c r="S136" s="187"/>
      <c r="T136" s="187"/>
      <c r="U136" s="187"/>
      <c r="V136" s="187"/>
      <c r="W136" s="187"/>
      <c r="X136" s="187"/>
      <c r="Y136" s="187"/>
    </row>
    <row r="137" spans="1:25">
      <c r="A137" s="186"/>
      <c r="B137" s="187"/>
      <c r="C137" s="187"/>
      <c r="D137" s="187"/>
      <c r="E137" s="187"/>
      <c r="F137" s="187"/>
      <c r="G137" s="187"/>
      <c r="H137" s="187"/>
      <c r="I137" s="187"/>
      <c r="J137" s="187"/>
      <c r="K137" s="187"/>
      <c r="L137" s="187"/>
      <c r="M137" s="187"/>
      <c r="N137" s="187"/>
      <c r="O137" s="187"/>
      <c r="P137" s="187"/>
      <c r="Q137" s="187"/>
      <c r="R137" s="187"/>
      <c r="S137" s="187"/>
      <c r="T137" s="187"/>
      <c r="U137" s="187"/>
      <c r="V137" s="187"/>
      <c r="W137" s="187"/>
      <c r="X137" s="187"/>
      <c r="Y137" s="187"/>
    </row>
    <row r="138" spans="1:25">
      <c r="A138" s="186"/>
      <c r="B138" s="187"/>
      <c r="C138" s="187"/>
      <c r="D138" s="187"/>
      <c r="E138" s="187"/>
      <c r="F138" s="187"/>
      <c r="G138" s="187"/>
      <c r="H138" s="187"/>
      <c r="I138" s="187"/>
      <c r="J138" s="187"/>
      <c r="K138" s="187"/>
      <c r="L138" s="187"/>
      <c r="M138" s="187"/>
      <c r="N138" s="187"/>
      <c r="O138" s="187"/>
      <c r="P138" s="187"/>
      <c r="Q138" s="187"/>
      <c r="R138" s="187"/>
      <c r="S138" s="187"/>
      <c r="T138" s="187"/>
      <c r="U138" s="187"/>
      <c r="V138" s="187"/>
      <c r="W138" s="187"/>
      <c r="X138" s="187"/>
      <c r="Y138" s="187"/>
    </row>
    <row r="139" spans="1:25">
      <c r="A139" s="186"/>
      <c r="B139" s="187"/>
      <c r="C139" s="187"/>
      <c r="D139" s="187"/>
      <c r="E139" s="187"/>
      <c r="F139" s="187"/>
      <c r="G139" s="187"/>
      <c r="H139" s="187"/>
      <c r="I139" s="187"/>
      <c r="J139" s="187"/>
      <c r="K139" s="187"/>
      <c r="L139" s="187"/>
      <c r="M139" s="187"/>
      <c r="N139" s="187"/>
      <c r="O139" s="187"/>
      <c r="P139" s="187"/>
      <c r="Q139" s="187"/>
      <c r="R139" s="187"/>
      <c r="S139" s="187"/>
      <c r="T139" s="187"/>
      <c r="U139" s="187"/>
      <c r="V139" s="187"/>
      <c r="W139" s="187"/>
      <c r="X139" s="187"/>
      <c r="Y139" s="187"/>
    </row>
    <row r="140" spans="1:25">
      <c r="A140" s="186"/>
      <c r="B140" s="187"/>
      <c r="C140" s="187"/>
      <c r="D140" s="187"/>
      <c r="E140" s="187"/>
      <c r="F140" s="187"/>
      <c r="G140" s="187"/>
      <c r="H140" s="187"/>
      <c r="I140" s="187"/>
      <c r="J140" s="187"/>
      <c r="K140" s="187"/>
      <c r="L140" s="187"/>
      <c r="M140" s="187"/>
      <c r="N140" s="187"/>
      <c r="O140" s="187"/>
      <c r="P140" s="187"/>
      <c r="Q140" s="187"/>
      <c r="R140" s="187"/>
      <c r="S140" s="187"/>
      <c r="T140" s="187"/>
      <c r="U140" s="187"/>
      <c r="V140" s="187"/>
      <c r="W140" s="187"/>
      <c r="X140" s="187"/>
      <c r="Y140" s="187"/>
    </row>
    <row r="141" spans="1:25">
      <c r="A141" s="186"/>
      <c r="B141" s="187"/>
      <c r="C141" s="187"/>
      <c r="D141" s="187"/>
      <c r="E141" s="187"/>
      <c r="F141" s="187"/>
      <c r="G141" s="187"/>
      <c r="H141" s="187"/>
      <c r="I141" s="187"/>
      <c r="J141" s="187"/>
      <c r="K141" s="187"/>
      <c r="L141" s="187"/>
      <c r="M141" s="187"/>
      <c r="N141" s="187"/>
      <c r="O141" s="187"/>
      <c r="P141" s="187"/>
      <c r="Q141" s="187"/>
      <c r="R141" s="187"/>
      <c r="S141" s="187"/>
      <c r="T141" s="187"/>
      <c r="U141" s="187"/>
      <c r="V141" s="187"/>
      <c r="W141" s="187"/>
      <c r="X141" s="187"/>
      <c r="Y141" s="187"/>
    </row>
    <row r="142" spans="1:25">
      <c r="A142" s="186"/>
      <c r="B142" s="187"/>
      <c r="C142" s="187"/>
      <c r="D142" s="187"/>
      <c r="E142" s="187"/>
      <c r="F142" s="187"/>
      <c r="G142" s="187"/>
      <c r="H142" s="187"/>
      <c r="I142" s="187"/>
      <c r="J142" s="187"/>
      <c r="K142" s="187"/>
      <c r="L142" s="187"/>
      <c r="M142" s="187"/>
      <c r="N142" s="187"/>
      <c r="O142" s="187"/>
      <c r="P142" s="187"/>
      <c r="Q142" s="187"/>
      <c r="R142" s="187"/>
      <c r="S142" s="187"/>
      <c r="T142" s="187"/>
      <c r="U142" s="187"/>
      <c r="V142" s="187"/>
      <c r="W142" s="187"/>
      <c r="X142" s="187"/>
      <c r="Y142" s="187"/>
    </row>
    <row r="143" spans="1:25">
      <c r="A143" s="186"/>
      <c r="B143" s="187"/>
      <c r="C143" s="187"/>
      <c r="D143" s="187"/>
      <c r="E143" s="187"/>
      <c r="F143" s="187"/>
      <c r="G143" s="187"/>
      <c r="H143" s="187"/>
      <c r="I143" s="187"/>
      <c r="J143" s="187"/>
      <c r="K143" s="187"/>
      <c r="L143" s="187"/>
      <c r="M143" s="187"/>
      <c r="N143" s="187"/>
      <c r="O143" s="187"/>
      <c r="P143" s="187"/>
      <c r="Q143" s="187"/>
      <c r="R143" s="187"/>
      <c r="S143" s="187"/>
      <c r="T143" s="187"/>
      <c r="U143" s="187"/>
      <c r="V143" s="187"/>
      <c r="W143" s="187"/>
      <c r="X143" s="187"/>
      <c r="Y143" s="187"/>
    </row>
    <row r="144" spans="1:25">
      <c r="A144" s="186"/>
      <c r="B144" s="187"/>
      <c r="C144" s="187"/>
      <c r="D144" s="187"/>
      <c r="E144" s="187"/>
      <c r="F144" s="187"/>
      <c r="G144" s="187"/>
      <c r="H144" s="187"/>
      <c r="I144" s="187"/>
      <c r="J144" s="187"/>
      <c r="K144" s="187"/>
      <c r="L144" s="187"/>
      <c r="M144" s="187"/>
      <c r="N144" s="187"/>
      <c r="O144" s="187"/>
      <c r="P144" s="187"/>
      <c r="Q144" s="187"/>
      <c r="R144" s="187"/>
      <c r="S144" s="187"/>
      <c r="T144" s="187"/>
      <c r="U144" s="187"/>
      <c r="V144" s="187"/>
      <c r="W144" s="187"/>
      <c r="X144" s="187"/>
      <c r="Y144" s="187"/>
    </row>
    <row r="145" spans="1:25">
      <c r="A145" s="186"/>
      <c r="B145" s="187"/>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row>
    <row r="146" spans="1:25">
      <c r="A146" s="186"/>
      <c r="B146" s="187"/>
      <c r="C146" s="187"/>
      <c r="D146" s="187"/>
      <c r="E146" s="187"/>
      <c r="F146" s="187"/>
      <c r="G146" s="187"/>
      <c r="H146" s="187"/>
      <c r="I146" s="187"/>
      <c r="J146" s="187"/>
      <c r="K146" s="187"/>
      <c r="L146" s="187"/>
      <c r="M146" s="187"/>
      <c r="N146" s="187"/>
      <c r="O146" s="187"/>
      <c r="P146" s="187"/>
      <c r="Q146" s="187"/>
      <c r="R146" s="187"/>
      <c r="S146" s="187"/>
      <c r="T146" s="187"/>
      <c r="U146" s="187"/>
      <c r="V146" s="187"/>
      <c r="W146" s="187"/>
      <c r="X146" s="187"/>
      <c r="Y146" s="187"/>
    </row>
    <row r="147" spans="1:25">
      <c r="A147" s="186"/>
      <c r="B147" s="187"/>
      <c r="C147" s="187"/>
      <c r="D147" s="187"/>
      <c r="E147" s="187"/>
      <c r="F147" s="187"/>
      <c r="G147" s="187"/>
      <c r="H147" s="187"/>
      <c r="I147" s="187"/>
      <c r="J147" s="187"/>
      <c r="K147" s="187"/>
      <c r="L147" s="187"/>
      <c r="M147" s="187"/>
      <c r="N147" s="187"/>
      <c r="O147" s="187"/>
      <c r="P147" s="187"/>
      <c r="Q147" s="187"/>
      <c r="R147" s="187"/>
      <c r="S147" s="187"/>
      <c r="T147" s="187"/>
      <c r="U147" s="187"/>
      <c r="V147" s="187"/>
      <c r="W147" s="187"/>
      <c r="X147" s="187"/>
      <c r="Y147" s="187"/>
    </row>
    <row r="148" spans="1:25">
      <c r="A148" s="186"/>
      <c r="B148" s="187"/>
      <c r="C148" s="187"/>
      <c r="D148" s="187"/>
      <c r="E148" s="187"/>
      <c r="F148" s="187"/>
      <c r="G148" s="187"/>
      <c r="H148" s="187"/>
      <c r="I148" s="187"/>
      <c r="J148" s="187"/>
      <c r="K148" s="187"/>
      <c r="L148" s="187"/>
      <c r="M148" s="187"/>
      <c r="N148" s="187"/>
      <c r="O148" s="187"/>
      <c r="P148" s="187"/>
      <c r="Q148" s="187"/>
      <c r="R148" s="187"/>
      <c r="S148" s="187"/>
      <c r="T148" s="187"/>
      <c r="U148" s="187"/>
      <c r="V148" s="187"/>
      <c r="W148" s="187"/>
      <c r="X148" s="187"/>
      <c r="Y148" s="187"/>
    </row>
    <row r="149" spans="1:25">
      <c r="A149" s="186"/>
      <c r="B149" s="187"/>
      <c r="C149" s="187"/>
      <c r="D149" s="187"/>
      <c r="E149" s="187"/>
      <c r="F149" s="187"/>
      <c r="G149" s="187"/>
      <c r="H149" s="187"/>
      <c r="I149" s="187"/>
      <c r="J149" s="187"/>
      <c r="K149" s="187"/>
      <c r="L149" s="187"/>
      <c r="M149" s="187"/>
      <c r="N149" s="187"/>
      <c r="O149" s="187"/>
      <c r="P149" s="187"/>
      <c r="Q149" s="187"/>
      <c r="R149" s="187"/>
      <c r="S149" s="187"/>
      <c r="T149" s="187"/>
      <c r="U149" s="187"/>
      <c r="V149" s="187"/>
      <c r="W149" s="187"/>
      <c r="X149" s="187"/>
      <c r="Y149" s="187"/>
    </row>
    <row r="150" spans="1:25">
      <c r="A150" s="186"/>
      <c r="B150" s="187"/>
      <c r="C150" s="187"/>
      <c r="D150" s="187"/>
      <c r="E150" s="187"/>
      <c r="F150" s="187"/>
      <c r="G150" s="187"/>
      <c r="H150" s="187"/>
      <c r="I150" s="187"/>
      <c r="J150" s="187"/>
      <c r="K150" s="187"/>
      <c r="L150" s="187"/>
      <c r="M150" s="187"/>
      <c r="N150" s="187"/>
      <c r="O150" s="187"/>
      <c r="P150" s="187"/>
      <c r="Q150" s="187"/>
      <c r="R150" s="187"/>
      <c r="S150" s="187"/>
      <c r="T150" s="187"/>
      <c r="U150" s="187"/>
      <c r="V150" s="187"/>
      <c r="W150" s="187"/>
      <c r="X150" s="187"/>
      <c r="Y150" s="187"/>
    </row>
    <row r="151" spans="1:25">
      <c r="A151" s="186"/>
      <c r="B151" s="187"/>
      <c r="C151" s="187"/>
      <c r="D151" s="187"/>
      <c r="E151" s="187"/>
      <c r="F151" s="187"/>
      <c r="G151" s="187"/>
      <c r="H151" s="187"/>
      <c r="I151" s="187"/>
      <c r="J151" s="187"/>
      <c r="K151" s="187"/>
      <c r="L151" s="187"/>
      <c r="M151" s="187"/>
      <c r="N151" s="187"/>
      <c r="O151" s="187"/>
      <c r="P151" s="187"/>
      <c r="Q151" s="187"/>
      <c r="R151" s="187"/>
      <c r="S151" s="187"/>
      <c r="T151" s="187"/>
      <c r="U151" s="187"/>
      <c r="V151" s="187"/>
      <c r="W151" s="187"/>
      <c r="X151" s="187"/>
      <c r="Y151" s="187"/>
    </row>
    <row r="152" spans="1:25">
      <c r="A152" s="186"/>
      <c r="B152" s="187"/>
      <c r="C152" s="187"/>
      <c r="D152" s="187"/>
      <c r="E152" s="187"/>
      <c r="F152" s="187"/>
      <c r="G152" s="187"/>
      <c r="H152" s="187"/>
      <c r="I152" s="187"/>
      <c r="J152" s="187"/>
      <c r="K152" s="187"/>
      <c r="L152" s="187"/>
      <c r="M152" s="187"/>
      <c r="N152" s="187"/>
      <c r="O152" s="187"/>
      <c r="P152" s="187"/>
      <c r="Q152" s="187"/>
      <c r="R152" s="187"/>
      <c r="S152" s="187"/>
      <c r="T152" s="187"/>
      <c r="U152" s="187"/>
      <c r="V152" s="187"/>
      <c r="W152" s="187"/>
      <c r="X152" s="187"/>
      <c r="Y152" s="187"/>
    </row>
    <row r="153" spans="1:25">
      <c r="A153" s="186"/>
      <c r="B153" s="187"/>
      <c r="C153" s="187"/>
      <c r="D153" s="187"/>
      <c r="E153" s="187"/>
      <c r="F153" s="187"/>
      <c r="G153" s="187"/>
      <c r="H153" s="187"/>
      <c r="I153" s="187"/>
      <c r="J153" s="187"/>
      <c r="K153" s="187"/>
      <c r="L153" s="187"/>
      <c r="M153" s="187"/>
      <c r="N153" s="187"/>
      <c r="O153" s="187"/>
      <c r="P153" s="187"/>
      <c r="Q153" s="187"/>
      <c r="R153" s="187"/>
      <c r="S153" s="187"/>
      <c r="T153" s="187"/>
      <c r="U153" s="187"/>
      <c r="V153" s="187"/>
      <c r="W153" s="187"/>
      <c r="X153" s="187"/>
      <c r="Y153" s="187"/>
    </row>
    <row r="154" spans="1:25">
      <c r="A154" s="186"/>
      <c r="B154" s="187"/>
      <c r="C154" s="187"/>
      <c r="D154" s="187"/>
      <c r="E154" s="187"/>
      <c r="F154" s="187"/>
      <c r="G154" s="187"/>
      <c r="H154" s="187"/>
      <c r="I154" s="187"/>
      <c r="J154" s="187"/>
      <c r="K154" s="187"/>
      <c r="L154" s="187"/>
      <c r="M154" s="187"/>
      <c r="N154" s="187"/>
      <c r="O154" s="187"/>
      <c r="P154" s="187"/>
      <c r="Q154" s="187"/>
      <c r="R154" s="187"/>
      <c r="S154" s="187"/>
      <c r="T154" s="187"/>
      <c r="U154" s="187"/>
      <c r="V154" s="187"/>
      <c r="W154" s="187"/>
      <c r="X154" s="187"/>
      <c r="Y154" s="187"/>
    </row>
    <row r="155" spans="1:25">
      <c r="A155" s="186"/>
      <c r="B155" s="187"/>
      <c r="C155" s="187"/>
      <c r="D155" s="187"/>
      <c r="E155" s="187"/>
      <c r="F155" s="187"/>
      <c r="G155" s="187"/>
      <c r="H155" s="187"/>
      <c r="I155" s="187"/>
      <c r="J155" s="187"/>
      <c r="K155" s="187"/>
      <c r="L155" s="187"/>
      <c r="M155" s="187"/>
      <c r="N155" s="187"/>
      <c r="O155" s="187"/>
      <c r="P155" s="187"/>
      <c r="Q155" s="187"/>
      <c r="R155" s="187"/>
      <c r="S155" s="187"/>
      <c r="T155" s="187"/>
      <c r="U155" s="187"/>
      <c r="V155" s="187"/>
      <c r="W155" s="187"/>
      <c r="X155" s="187"/>
      <c r="Y155" s="187"/>
    </row>
    <row r="156" spans="1:25">
      <c r="A156" s="186"/>
      <c r="B156" s="187"/>
      <c r="C156" s="187"/>
      <c r="D156" s="187"/>
      <c r="E156" s="187"/>
      <c r="F156" s="187"/>
      <c r="G156" s="187"/>
      <c r="H156" s="187"/>
      <c r="I156" s="187"/>
      <c r="J156" s="187"/>
      <c r="K156" s="187"/>
      <c r="L156" s="187"/>
      <c r="M156" s="187"/>
      <c r="N156" s="187"/>
      <c r="O156" s="187"/>
      <c r="P156" s="187"/>
      <c r="Q156" s="187"/>
      <c r="R156" s="187"/>
      <c r="S156" s="187"/>
      <c r="T156" s="187"/>
      <c r="U156" s="187"/>
      <c r="V156" s="187"/>
      <c r="W156" s="187"/>
      <c r="X156" s="187"/>
      <c r="Y156" s="187"/>
    </row>
    <row r="157" spans="1:25">
      <c r="A157" s="186"/>
      <c r="B157" s="187"/>
      <c r="C157" s="187"/>
      <c r="D157" s="187"/>
      <c r="E157" s="187"/>
      <c r="F157" s="187"/>
      <c r="G157" s="187"/>
      <c r="H157" s="187"/>
      <c r="I157" s="187"/>
      <c r="J157" s="187"/>
      <c r="K157" s="187"/>
      <c r="L157" s="187"/>
      <c r="M157" s="187"/>
      <c r="N157" s="187"/>
      <c r="O157" s="187"/>
      <c r="P157" s="187"/>
      <c r="Q157" s="187"/>
      <c r="R157" s="187"/>
      <c r="S157" s="187"/>
      <c r="T157" s="187"/>
      <c r="U157" s="187"/>
      <c r="V157" s="187"/>
      <c r="W157" s="187"/>
      <c r="X157" s="187"/>
      <c r="Y157" s="187"/>
    </row>
    <row r="158" spans="1:25">
      <c r="A158" s="186"/>
      <c r="B158" s="187"/>
      <c r="C158" s="187"/>
      <c r="D158" s="187"/>
      <c r="E158" s="187"/>
      <c r="F158" s="187"/>
      <c r="G158" s="187"/>
      <c r="H158" s="187"/>
      <c r="I158" s="187"/>
      <c r="J158" s="187"/>
      <c r="K158" s="187"/>
      <c r="L158" s="187"/>
      <c r="M158" s="187"/>
      <c r="N158" s="187"/>
      <c r="O158" s="187"/>
      <c r="P158" s="187"/>
      <c r="Q158" s="187"/>
      <c r="R158" s="187"/>
      <c r="S158" s="187"/>
      <c r="T158" s="187"/>
      <c r="U158" s="187"/>
      <c r="V158" s="187"/>
      <c r="W158" s="187"/>
      <c r="X158" s="187"/>
      <c r="Y158" s="187"/>
    </row>
    <row r="159" spans="1:25">
      <c r="A159" s="186"/>
      <c r="B159" s="187"/>
      <c r="C159" s="187"/>
      <c r="D159" s="187"/>
      <c r="E159" s="187"/>
      <c r="F159" s="187"/>
      <c r="G159" s="187"/>
      <c r="H159" s="187"/>
      <c r="I159" s="187"/>
      <c r="J159" s="187"/>
      <c r="K159" s="187"/>
      <c r="L159" s="187"/>
      <c r="M159" s="187"/>
      <c r="N159" s="187"/>
      <c r="O159" s="187"/>
      <c r="P159" s="187"/>
      <c r="Q159" s="187"/>
      <c r="R159" s="187"/>
      <c r="S159" s="187"/>
      <c r="T159" s="187"/>
      <c r="U159" s="187"/>
      <c r="V159" s="187"/>
      <c r="W159" s="187"/>
      <c r="X159" s="187"/>
      <c r="Y159" s="187"/>
    </row>
    <row r="160" spans="1:25">
      <c r="A160" s="186"/>
      <c r="B160" s="187"/>
      <c r="C160" s="187"/>
      <c r="D160" s="187"/>
      <c r="E160" s="187"/>
      <c r="F160" s="187"/>
      <c r="G160" s="187"/>
      <c r="H160" s="187"/>
      <c r="I160" s="187"/>
      <c r="J160" s="187"/>
      <c r="K160" s="187"/>
      <c r="L160" s="187"/>
      <c r="M160" s="187"/>
      <c r="N160" s="187"/>
      <c r="O160" s="187"/>
      <c r="P160" s="187"/>
      <c r="Q160" s="187"/>
      <c r="R160" s="187"/>
      <c r="S160" s="187"/>
      <c r="T160" s="187"/>
      <c r="U160" s="187"/>
      <c r="V160" s="187"/>
      <c r="W160" s="187"/>
      <c r="X160" s="187"/>
      <c r="Y160" s="187"/>
    </row>
    <row r="161" spans="1:25">
      <c r="A161" s="186"/>
      <c r="B161" s="187"/>
      <c r="C161" s="187"/>
      <c r="D161" s="187"/>
      <c r="E161" s="187"/>
      <c r="F161" s="187"/>
      <c r="G161" s="187"/>
      <c r="H161" s="187"/>
      <c r="I161" s="187"/>
      <c r="J161" s="187"/>
      <c r="K161" s="187"/>
      <c r="L161" s="187"/>
      <c r="M161" s="187"/>
      <c r="N161" s="187"/>
      <c r="O161" s="187"/>
      <c r="P161" s="187"/>
      <c r="Q161" s="187"/>
      <c r="R161" s="187"/>
      <c r="S161" s="187"/>
      <c r="T161" s="187"/>
      <c r="U161" s="187"/>
      <c r="V161" s="187"/>
      <c r="W161" s="187"/>
      <c r="X161" s="187"/>
      <c r="Y161" s="187"/>
    </row>
    <row r="162" spans="1:25">
      <c r="A162" s="186"/>
      <c r="B162" s="187"/>
      <c r="C162" s="187"/>
      <c r="D162" s="187"/>
      <c r="E162" s="187"/>
      <c r="F162" s="187"/>
      <c r="G162" s="187"/>
      <c r="H162" s="187"/>
      <c r="I162" s="187"/>
      <c r="J162" s="187"/>
      <c r="K162" s="187"/>
      <c r="L162" s="187"/>
      <c r="M162" s="187"/>
      <c r="N162" s="187"/>
      <c r="O162" s="187"/>
      <c r="P162" s="187"/>
      <c r="Q162" s="187"/>
      <c r="R162" s="187"/>
      <c r="S162" s="187"/>
      <c r="T162" s="187"/>
      <c r="U162" s="187"/>
      <c r="V162" s="187"/>
      <c r="W162" s="187"/>
      <c r="X162" s="187"/>
      <c r="Y162" s="187"/>
    </row>
    <row r="163" spans="1:25">
      <c r="A163" s="186"/>
      <c r="B163" s="187"/>
      <c r="C163" s="187"/>
      <c r="D163" s="187"/>
      <c r="E163" s="187"/>
      <c r="F163" s="187"/>
      <c r="G163" s="187"/>
      <c r="H163" s="187"/>
      <c r="I163" s="187"/>
      <c r="J163" s="187"/>
      <c r="K163" s="187"/>
      <c r="L163" s="187"/>
      <c r="M163" s="187"/>
      <c r="N163" s="187"/>
      <c r="O163" s="187"/>
      <c r="P163" s="187"/>
      <c r="Q163" s="187"/>
      <c r="R163" s="187"/>
      <c r="S163" s="187"/>
      <c r="T163" s="187"/>
      <c r="U163" s="187"/>
      <c r="V163" s="187"/>
      <c r="W163" s="187"/>
      <c r="X163" s="187"/>
      <c r="Y163" s="187"/>
    </row>
    <row r="164" spans="1:25">
      <c r="A164" s="186"/>
      <c r="B164" s="187"/>
      <c r="C164" s="187"/>
      <c r="D164" s="187"/>
      <c r="E164" s="187"/>
      <c r="F164" s="187"/>
      <c r="G164" s="187"/>
      <c r="H164" s="187"/>
      <c r="I164" s="187"/>
      <c r="J164" s="187"/>
      <c r="K164" s="187"/>
      <c r="L164" s="187"/>
      <c r="M164" s="187"/>
      <c r="N164" s="187"/>
      <c r="O164" s="187"/>
      <c r="P164" s="187"/>
      <c r="Q164" s="187"/>
      <c r="R164" s="187"/>
      <c r="S164" s="187"/>
      <c r="T164" s="187"/>
      <c r="U164" s="187"/>
      <c r="V164" s="187"/>
      <c r="W164" s="187"/>
      <c r="X164" s="187"/>
      <c r="Y164" s="187"/>
    </row>
    <row r="165" spans="1:25">
      <c r="A165" s="186"/>
      <c r="B165" s="187"/>
      <c r="C165" s="187"/>
      <c r="D165" s="187"/>
      <c r="E165" s="187"/>
      <c r="F165" s="187"/>
      <c r="G165" s="187"/>
      <c r="H165" s="187"/>
      <c r="I165" s="187"/>
      <c r="J165" s="187"/>
      <c r="K165" s="187"/>
      <c r="L165" s="187"/>
      <c r="M165" s="187"/>
      <c r="N165" s="187"/>
      <c r="O165" s="187"/>
      <c r="P165" s="187"/>
      <c r="Q165" s="187"/>
      <c r="R165" s="187"/>
      <c r="S165" s="187"/>
      <c r="T165" s="187"/>
      <c r="U165" s="187"/>
      <c r="V165" s="187"/>
      <c r="W165" s="187"/>
      <c r="X165" s="187"/>
      <c r="Y165" s="187"/>
    </row>
    <row r="166" spans="1:25">
      <c r="A166" s="186"/>
      <c r="B166" s="187"/>
      <c r="C166" s="187"/>
      <c r="D166" s="187"/>
      <c r="E166" s="187"/>
      <c r="F166" s="187"/>
      <c r="G166" s="187"/>
      <c r="H166" s="187"/>
      <c r="I166" s="187"/>
      <c r="J166" s="187"/>
      <c r="K166" s="187"/>
      <c r="L166" s="187"/>
      <c r="M166" s="187"/>
      <c r="N166" s="187"/>
      <c r="O166" s="187"/>
      <c r="P166" s="187"/>
      <c r="Q166" s="187"/>
      <c r="R166" s="187"/>
      <c r="S166" s="187"/>
      <c r="T166" s="187"/>
      <c r="U166" s="187"/>
      <c r="V166" s="187"/>
      <c r="W166" s="187"/>
      <c r="X166" s="187"/>
      <c r="Y166" s="187"/>
    </row>
    <row r="167" spans="1:25">
      <c r="A167" s="186"/>
      <c r="B167" s="187"/>
      <c r="C167" s="187"/>
      <c r="D167" s="187"/>
      <c r="E167" s="187"/>
      <c r="F167" s="187"/>
      <c r="G167" s="187"/>
      <c r="H167" s="187"/>
      <c r="I167" s="187"/>
      <c r="J167" s="187"/>
      <c r="K167" s="187"/>
      <c r="L167" s="187"/>
      <c r="M167" s="187"/>
      <c r="N167" s="187"/>
      <c r="O167" s="187"/>
      <c r="P167" s="187"/>
      <c r="Q167" s="187"/>
      <c r="R167" s="187"/>
      <c r="S167" s="187"/>
      <c r="T167" s="187"/>
      <c r="U167" s="187"/>
      <c r="V167" s="187"/>
      <c r="W167" s="187"/>
      <c r="X167" s="187"/>
      <c r="Y167" s="187"/>
    </row>
    <row r="168" spans="1:25">
      <c r="A168" s="186"/>
      <c r="B168" s="187"/>
      <c r="C168" s="187"/>
      <c r="D168" s="187"/>
      <c r="E168" s="187"/>
      <c r="F168" s="187"/>
      <c r="G168" s="187"/>
      <c r="H168" s="187"/>
      <c r="I168" s="187"/>
      <c r="J168" s="187"/>
      <c r="K168" s="187"/>
      <c r="L168" s="187"/>
      <c r="M168" s="187"/>
      <c r="N168" s="187"/>
      <c r="O168" s="187"/>
      <c r="P168" s="187"/>
      <c r="Q168" s="187"/>
      <c r="R168" s="187"/>
      <c r="S168" s="187"/>
      <c r="T168" s="187"/>
      <c r="U168" s="187"/>
      <c r="V168" s="187"/>
      <c r="W168" s="187"/>
      <c r="X168" s="187"/>
      <c r="Y168" s="187"/>
    </row>
    <row r="169" spans="1:25">
      <c r="A169" s="186"/>
      <c r="B169" s="187"/>
      <c r="C169" s="187"/>
      <c r="D169" s="187"/>
      <c r="E169" s="187"/>
      <c r="F169" s="187"/>
      <c r="G169" s="187"/>
      <c r="H169" s="187"/>
      <c r="I169" s="187"/>
      <c r="J169" s="187"/>
      <c r="K169" s="187"/>
      <c r="L169" s="187"/>
      <c r="M169" s="187"/>
      <c r="N169" s="187"/>
      <c r="O169" s="187"/>
      <c r="P169" s="187"/>
      <c r="Q169" s="187"/>
      <c r="R169" s="187"/>
      <c r="S169" s="187"/>
      <c r="T169" s="187"/>
      <c r="U169" s="187"/>
      <c r="V169" s="187"/>
      <c r="W169" s="187"/>
      <c r="X169" s="187"/>
      <c r="Y169" s="187"/>
    </row>
    <row r="170" spans="1:25">
      <c r="A170" s="186"/>
      <c r="B170" s="187"/>
      <c r="C170" s="187"/>
      <c r="D170" s="187"/>
      <c r="E170" s="187"/>
      <c r="F170" s="187"/>
      <c r="G170" s="187"/>
      <c r="H170" s="187"/>
      <c r="I170" s="187"/>
      <c r="J170" s="187"/>
      <c r="K170" s="187"/>
      <c r="L170" s="187"/>
      <c r="M170" s="187"/>
      <c r="N170" s="187"/>
      <c r="O170" s="187"/>
      <c r="P170" s="187"/>
      <c r="Q170" s="187"/>
      <c r="R170" s="187"/>
      <c r="S170" s="187"/>
      <c r="T170" s="187"/>
      <c r="U170" s="187"/>
      <c r="V170" s="187"/>
      <c r="W170" s="187"/>
      <c r="X170" s="187"/>
      <c r="Y170" s="187"/>
    </row>
    <row r="171" spans="1:25">
      <c r="A171" s="186"/>
      <c r="B171" s="187"/>
      <c r="C171" s="187"/>
      <c r="D171" s="187"/>
      <c r="E171" s="187"/>
      <c r="F171" s="187"/>
      <c r="G171" s="187"/>
      <c r="H171" s="187"/>
      <c r="I171" s="187"/>
      <c r="J171" s="187"/>
      <c r="K171" s="187"/>
      <c r="L171" s="187"/>
      <c r="M171" s="187"/>
      <c r="N171" s="187"/>
      <c r="O171" s="187"/>
      <c r="P171" s="187"/>
      <c r="Q171" s="187"/>
      <c r="R171" s="187"/>
      <c r="S171" s="187"/>
      <c r="T171" s="187"/>
      <c r="U171" s="187"/>
      <c r="V171" s="187"/>
      <c r="W171" s="187"/>
      <c r="X171" s="187"/>
      <c r="Y171" s="187"/>
    </row>
    <row r="172" spans="1:25">
      <c r="A172" s="186"/>
      <c r="B172" s="187"/>
      <c r="C172" s="187"/>
      <c r="D172" s="187"/>
      <c r="E172" s="187"/>
      <c r="F172" s="187"/>
      <c r="G172" s="187"/>
      <c r="H172" s="187"/>
      <c r="I172" s="187"/>
      <c r="J172" s="187"/>
      <c r="K172" s="187"/>
      <c r="L172" s="187"/>
      <c r="M172" s="187"/>
      <c r="N172" s="187"/>
      <c r="O172" s="187"/>
      <c r="P172" s="187"/>
      <c r="Q172" s="187"/>
      <c r="R172" s="187"/>
      <c r="S172" s="187"/>
      <c r="T172" s="187"/>
      <c r="U172" s="187"/>
      <c r="V172" s="187"/>
      <c r="W172" s="187"/>
      <c r="X172" s="187"/>
      <c r="Y172" s="187"/>
    </row>
    <row r="173" spans="1:25">
      <c r="A173" s="186"/>
      <c r="B173" s="187"/>
      <c r="C173" s="187"/>
      <c r="D173" s="187"/>
      <c r="E173" s="187"/>
      <c r="F173" s="187"/>
      <c r="G173" s="187"/>
      <c r="H173" s="187"/>
      <c r="I173" s="187"/>
      <c r="J173" s="187"/>
      <c r="K173" s="187"/>
      <c r="L173" s="187"/>
      <c r="M173" s="187"/>
      <c r="N173" s="187"/>
      <c r="O173" s="187"/>
      <c r="P173" s="187"/>
      <c r="Q173" s="187"/>
      <c r="R173" s="187"/>
      <c r="S173" s="187"/>
      <c r="T173" s="187"/>
      <c r="U173" s="187"/>
      <c r="V173" s="187"/>
      <c r="W173" s="187"/>
      <c r="X173" s="187"/>
      <c r="Y173" s="187"/>
    </row>
    <row r="174" spans="1:25">
      <c r="A174" s="186"/>
      <c r="B174" s="187"/>
      <c r="C174" s="187"/>
      <c r="D174" s="187"/>
      <c r="E174" s="187"/>
      <c r="F174" s="187"/>
      <c r="G174" s="187"/>
      <c r="H174" s="187"/>
      <c r="I174" s="187"/>
      <c r="J174" s="187"/>
      <c r="K174" s="187"/>
      <c r="L174" s="187"/>
      <c r="M174" s="187"/>
      <c r="N174" s="187"/>
      <c r="O174" s="187"/>
      <c r="P174" s="187"/>
      <c r="Q174" s="187"/>
      <c r="R174" s="187"/>
      <c r="S174" s="187"/>
      <c r="T174" s="187"/>
      <c r="U174" s="187"/>
      <c r="V174" s="187"/>
      <c r="W174" s="187"/>
      <c r="X174" s="187"/>
      <c r="Y174" s="187"/>
    </row>
    <row r="175" spans="1:25">
      <c r="A175" s="186"/>
      <c r="B175" s="187"/>
      <c r="C175" s="187"/>
      <c r="D175" s="187"/>
      <c r="E175" s="187"/>
      <c r="F175" s="187"/>
      <c r="G175" s="187"/>
      <c r="H175" s="187"/>
      <c r="I175" s="187"/>
      <c r="J175" s="187"/>
      <c r="K175" s="187"/>
      <c r="L175" s="187"/>
      <c r="M175" s="187"/>
      <c r="N175" s="187"/>
      <c r="O175" s="187"/>
      <c r="P175" s="187"/>
      <c r="Q175" s="187"/>
      <c r="R175" s="187"/>
      <c r="S175" s="187"/>
      <c r="T175" s="187"/>
      <c r="U175" s="187"/>
      <c r="V175" s="187"/>
      <c r="W175" s="187"/>
      <c r="X175" s="187"/>
      <c r="Y175" s="187"/>
    </row>
    <row r="176" spans="1:25">
      <c r="A176" s="186"/>
      <c r="B176" s="187"/>
      <c r="C176" s="187"/>
      <c r="D176" s="187"/>
      <c r="E176" s="187"/>
      <c r="F176" s="187"/>
      <c r="G176" s="187"/>
      <c r="H176" s="187"/>
      <c r="I176" s="187"/>
      <c r="J176" s="187"/>
      <c r="K176" s="187"/>
      <c r="L176" s="187"/>
      <c r="M176" s="187"/>
      <c r="N176" s="187"/>
      <c r="O176" s="187"/>
      <c r="P176" s="187"/>
      <c r="Q176" s="187"/>
      <c r="R176" s="187"/>
      <c r="S176" s="187"/>
      <c r="T176" s="187"/>
      <c r="U176" s="187"/>
      <c r="V176" s="187"/>
      <c r="W176" s="187"/>
      <c r="X176" s="187"/>
      <c r="Y176" s="187"/>
    </row>
    <row r="177" spans="1:25">
      <c r="A177" s="186"/>
      <c r="B177" s="187"/>
      <c r="C177" s="187"/>
      <c r="D177" s="187"/>
      <c r="E177" s="187"/>
      <c r="F177" s="187"/>
      <c r="G177" s="187"/>
      <c r="H177" s="187"/>
      <c r="I177" s="187"/>
      <c r="J177" s="187"/>
      <c r="K177" s="187"/>
      <c r="L177" s="187"/>
      <c r="M177" s="187"/>
      <c r="N177" s="187"/>
      <c r="O177" s="187"/>
      <c r="P177" s="187"/>
      <c r="Q177" s="187"/>
      <c r="R177" s="187"/>
      <c r="S177" s="187"/>
      <c r="T177" s="187"/>
      <c r="U177" s="187"/>
      <c r="V177" s="187"/>
      <c r="W177" s="187"/>
      <c r="X177" s="187"/>
      <c r="Y177" s="187"/>
    </row>
    <row r="178" spans="1:25">
      <c r="A178" s="186"/>
      <c r="B178" s="187"/>
      <c r="C178" s="187"/>
      <c r="D178" s="187"/>
      <c r="E178" s="187"/>
      <c r="F178" s="187"/>
      <c r="G178" s="187"/>
      <c r="H178" s="187"/>
      <c r="I178" s="187"/>
      <c r="J178" s="187"/>
      <c r="K178" s="187"/>
      <c r="L178" s="187"/>
      <c r="M178" s="187"/>
      <c r="N178" s="187"/>
      <c r="O178" s="187"/>
      <c r="P178" s="187"/>
      <c r="Q178" s="187"/>
      <c r="R178" s="187"/>
      <c r="S178" s="187"/>
      <c r="T178" s="187"/>
      <c r="U178" s="187"/>
      <c r="V178" s="187"/>
      <c r="W178" s="187"/>
      <c r="X178" s="187"/>
      <c r="Y178" s="187"/>
    </row>
    <row r="179" spans="1:25">
      <c r="A179" s="186"/>
      <c r="B179" s="187"/>
      <c r="C179" s="187"/>
      <c r="D179" s="187"/>
      <c r="E179" s="187"/>
      <c r="F179" s="187"/>
      <c r="G179" s="187"/>
      <c r="H179" s="187"/>
      <c r="I179" s="187"/>
      <c r="J179" s="187"/>
      <c r="K179" s="187"/>
      <c r="L179" s="187"/>
      <c r="M179" s="187"/>
      <c r="N179" s="187"/>
      <c r="O179" s="187"/>
      <c r="P179" s="187"/>
      <c r="Q179" s="187"/>
      <c r="R179" s="187"/>
      <c r="S179" s="187"/>
      <c r="T179" s="187"/>
      <c r="U179" s="187"/>
      <c r="V179" s="187"/>
      <c r="W179" s="187"/>
      <c r="X179" s="187"/>
      <c r="Y179" s="187"/>
    </row>
    <row r="180" spans="1:25">
      <c r="A180" s="186"/>
      <c r="B180" s="187"/>
      <c r="C180" s="187"/>
      <c r="D180" s="187"/>
      <c r="E180" s="187"/>
      <c r="F180" s="187"/>
      <c r="G180" s="187"/>
      <c r="H180" s="187"/>
      <c r="I180" s="187"/>
      <c r="J180" s="187"/>
      <c r="K180" s="187"/>
      <c r="L180" s="187"/>
      <c r="M180" s="187"/>
      <c r="N180" s="187"/>
      <c r="O180" s="187"/>
      <c r="P180" s="187"/>
      <c r="Q180" s="187"/>
      <c r="R180" s="187"/>
      <c r="S180" s="187"/>
      <c r="T180" s="187"/>
      <c r="U180" s="187"/>
      <c r="V180" s="187"/>
      <c r="W180" s="187"/>
      <c r="X180" s="187"/>
      <c r="Y180" s="187"/>
    </row>
    <row r="181" spans="1:25">
      <c r="A181" s="186"/>
      <c r="B181" s="187"/>
      <c r="C181" s="187"/>
      <c r="D181" s="187"/>
      <c r="E181" s="187"/>
      <c r="F181" s="187"/>
      <c r="G181" s="187"/>
      <c r="H181" s="187"/>
      <c r="I181" s="187"/>
      <c r="J181" s="187"/>
      <c r="K181" s="187"/>
      <c r="L181" s="187"/>
      <c r="M181" s="187"/>
      <c r="N181" s="187"/>
      <c r="O181" s="187"/>
      <c r="P181" s="187"/>
      <c r="Q181" s="187"/>
      <c r="R181" s="187"/>
      <c r="S181" s="187"/>
      <c r="T181" s="187"/>
      <c r="U181" s="187"/>
      <c r="V181" s="187"/>
      <c r="W181" s="187"/>
      <c r="X181" s="187"/>
      <c r="Y181" s="187"/>
    </row>
    <row r="182" spans="1:25">
      <c r="A182" s="186"/>
      <c r="B182" s="187"/>
      <c r="C182" s="187"/>
      <c r="D182" s="187"/>
      <c r="E182" s="187"/>
      <c r="F182" s="187"/>
      <c r="G182" s="187"/>
      <c r="H182" s="187"/>
      <c r="I182" s="187"/>
      <c r="J182" s="187"/>
      <c r="K182" s="187"/>
      <c r="L182" s="187"/>
      <c r="M182" s="187"/>
      <c r="N182" s="187"/>
      <c r="O182" s="187"/>
      <c r="P182" s="187"/>
      <c r="Q182" s="187"/>
      <c r="R182" s="187"/>
      <c r="S182" s="187"/>
      <c r="T182" s="187"/>
      <c r="U182" s="187"/>
      <c r="V182" s="187"/>
      <c r="W182" s="187"/>
      <c r="X182" s="187"/>
      <c r="Y182" s="187"/>
    </row>
    <row r="183" spans="1:25">
      <c r="A183" s="186"/>
      <c r="B183" s="187"/>
      <c r="C183" s="187"/>
      <c r="D183" s="187"/>
      <c r="E183" s="187"/>
      <c r="F183" s="187"/>
      <c r="G183" s="187"/>
      <c r="H183" s="187"/>
      <c r="I183" s="187"/>
      <c r="J183" s="187"/>
      <c r="K183" s="187"/>
      <c r="L183" s="187"/>
      <c r="M183" s="187"/>
      <c r="N183" s="187"/>
      <c r="O183" s="187"/>
      <c r="P183" s="187"/>
      <c r="Q183" s="187"/>
      <c r="R183" s="187"/>
      <c r="S183" s="187"/>
      <c r="T183" s="187"/>
      <c r="U183" s="187"/>
      <c r="V183" s="187"/>
      <c r="W183" s="187"/>
      <c r="X183" s="187"/>
      <c r="Y183" s="187"/>
    </row>
    <row r="184" spans="1:25">
      <c r="A184" s="186"/>
      <c r="B184" s="187"/>
      <c r="C184" s="187"/>
      <c r="D184" s="187"/>
      <c r="E184" s="187"/>
      <c r="F184" s="187"/>
      <c r="G184" s="187"/>
      <c r="H184" s="187"/>
      <c r="I184" s="187"/>
      <c r="J184" s="187"/>
      <c r="K184" s="187"/>
      <c r="L184" s="187"/>
      <c r="M184" s="187"/>
      <c r="N184" s="187"/>
      <c r="O184" s="187"/>
      <c r="P184" s="187"/>
      <c r="Q184" s="187"/>
      <c r="R184" s="187"/>
      <c r="S184" s="187"/>
      <c r="T184" s="187"/>
      <c r="U184" s="187"/>
      <c r="V184" s="187"/>
      <c r="W184" s="187"/>
      <c r="X184" s="187"/>
      <c r="Y184" s="187"/>
    </row>
    <row r="185" spans="1:25">
      <c r="A185" s="186"/>
      <c r="B185" s="187"/>
      <c r="C185" s="187"/>
      <c r="D185" s="187"/>
      <c r="E185" s="187"/>
      <c r="F185" s="187"/>
      <c r="G185" s="187"/>
      <c r="H185" s="187"/>
      <c r="I185" s="187"/>
      <c r="J185" s="187"/>
      <c r="K185" s="187"/>
      <c r="L185" s="187"/>
      <c r="M185" s="187"/>
      <c r="N185" s="187"/>
      <c r="O185" s="187"/>
      <c r="P185" s="187"/>
      <c r="Q185" s="187"/>
      <c r="R185" s="187"/>
      <c r="S185" s="187"/>
      <c r="T185" s="187"/>
      <c r="U185" s="187"/>
      <c r="V185" s="187"/>
      <c r="W185" s="187"/>
      <c r="X185" s="187"/>
      <c r="Y185" s="187"/>
    </row>
    <row r="186" spans="1:25">
      <c r="A186" s="186"/>
      <c r="B186" s="187"/>
      <c r="C186" s="187"/>
      <c r="D186" s="187"/>
      <c r="E186" s="187"/>
      <c r="F186" s="187"/>
      <c r="G186" s="187"/>
      <c r="H186" s="187"/>
      <c r="I186" s="187"/>
      <c r="J186" s="187"/>
      <c r="K186" s="187"/>
      <c r="L186" s="187"/>
      <c r="M186" s="187"/>
      <c r="N186" s="187"/>
      <c r="O186" s="187"/>
      <c r="P186" s="187"/>
      <c r="Q186" s="187"/>
      <c r="R186" s="187"/>
      <c r="S186" s="187"/>
      <c r="T186" s="187"/>
      <c r="U186" s="187"/>
      <c r="V186" s="187"/>
      <c r="W186" s="187"/>
      <c r="X186" s="187"/>
      <c r="Y186" s="187"/>
    </row>
    <row r="187" spans="1:25">
      <c r="A187" s="186"/>
      <c r="B187" s="187"/>
      <c r="C187" s="187"/>
      <c r="D187" s="187"/>
      <c r="E187" s="187"/>
      <c r="F187" s="187"/>
      <c r="G187" s="187"/>
      <c r="H187" s="187"/>
      <c r="I187" s="187"/>
      <c r="J187" s="187"/>
      <c r="K187" s="187"/>
      <c r="L187" s="187"/>
      <c r="M187" s="187"/>
      <c r="N187" s="187"/>
      <c r="O187" s="187"/>
      <c r="P187" s="187"/>
      <c r="Q187" s="187"/>
      <c r="R187" s="187"/>
      <c r="S187" s="187"/>
      <c r="T187" s="187"/>
      <c r="U187" s="187"/>
      <c r="V187" s="187"/>
      <c r="W187" s="187"/>
      <c r="X187" s="187"/>
      <c r="Y187" s="187"/>
    </row>
    <row r="188" spans="1:25">
      <c r="A188" s="186"/>
      <c r="B188" s="187"/>
      <c r="C188" s="187"/>
      <c r="D188" s="187"/>
      <c r="E188" s="187"/>
      <c r="F188" s="187"/>
      <c r="G188" s="187"/>
      <c r="H188" s="187"/>
      <c r="I188" s="187"/>
      <c r="J188" s="187"/>
      <c r="K188" s="187"/>
      <c r="L188" s="187"/>
      <c r="M188" s="187"/>
      <c r="N188" s="187"/>
      <c r="O188" s="187"/>
      <c r="P188" s="187"/>
      <c r="Q188" s="187"/>
      <c r="R188" s="187"/>
      <c r="S188" s="187"/>
      <c r="T188" s="187"/>
      <c r="U188" s="187"/>
      <c r="V188" s="187"/>
      <c r="W188" s="187"/>
      <c r="X188" s="187"/>
      <c r="Y188" s="187"/>
    </row>
    <row r="189" spans="1:25">
      <c r="A189" s="186"/>
      <c r="B189" s="187"/>
      <c r="C189" s="187"/>
      <c r="D189" s="187"/>
      <c r="E189" s="187"/>
      <c r="F189" s="187"/>
      <c r="G189" s="187"/>
      <c r="H189" s="187"/>
      <c r="I189" s="187"/>
      <c r="J189" s="187"/>
      <c r="K189" s="187"/>
      <c r="L189" s="187"/>
      <c r="M189" s="187"/>
      <c r="N189" s="187"/>
      <c r="O189" s="187"/>
      <c r="P189" s="187"/>
      <c r="Q189" s="187"/>
      <c r="R189" s="187"/>
      <c r="S189" s="187"/>
      <c r="T189" s="187"/>
      <c r="U189" s="187"/>
      <c r="V189" s="187"/>
      <c r="W189" s="187"/>
      <c r="X189" s="187"/>
      <c r="Y189" s="187"/>
    </row>
    <row r="190" spans="1:25">
      <c r="A190" s="186"/>
      <c r="B190" s="187"/>
      <c r="C190" s="187"/>
      <c r="D190" s="187"/>
      <c r="E190" s="187"/>
      <c r="F190" s="187"/>
      <c r="G190" s="187"/>
      <c r="H190" s="187"/>
      <c r="I190" s="187"/>
      <c r="J190" s="187"/>
      <c r="K190" s="187"/>
      <c r="L190" s="187"/>
      <c r="M190" s="187"/>
      <c r="N190" s="187"/>
      <c r="O190" s="187"/>
      <c r="P190" s="187"/>
      <c r="Q190" s="187"/>
      <c r="R190" s="187"/>
      <c r="S190" s="187"/>
      <c r="T190" s="187"/>
      <c r="U190" s="187"/>
      <c r="V190" s="187"/>
      <c r="W190" s="187"/>
      <c r="X190" s="187"/>
      <c r="Y190" s="187"/>
    </row>
    <row r="191" spans="1:25">
      <c r="A191" s="186"/>
      <c r="B191" s="187"/>
      <c r="C191" s="187"/>
      <c r="D191" s="187"/>
      <c r="E191" s="187"/>
      <c r="F191" s="187"/>
      <c r="G191" s="187"/>
      <c r="H191" s="187"/>
      <c r="I191" s="187"/>
      <c r="J191" s="187"/>
      <c r="K191" s="187"/>
      <c r="L191" s="187"/>
      <c r="M191" s="187"/>
      <c r="N191" s="187"/>
      <c r="O191" s="187"/>
      <c r="P191" s="187"/>
      <c r="Q191" s="187"/>
      <c r="R191" s="187"/>
      <c r="S191" s="187"/>
      <c r="T191" s="187"/>
      <c r="U191" s="187"/>
      <c r="V191" s="187"/>
      <c r="W191" s="187"/>
      <c r="X191" s="187"/>
      <c r="Y191" s="187"/>
    </row>
    <row r="192" spans="1:25">
      <c r="A192" s="186"/>
      <c r="B192" s="187"/>
      <c r="C192" s="187"/>
      <c r="D192" s="187"/>
      <c r="E192" s="187"/>
      <c r="F192" s="187"/>
      <c r="G192" s="187"/>
      <c r="H192" s="187"/>
      <c r="I192" s="187"/>
      <c r="J192" s="187"/>
      <c r="K192" s="187"/>
      <c r="L192" s="187"/>
      <c r="M192" s="187"/>
      <c r="N192" s="187"/>
      <c r="O192" s="187"/>
      <c r="P192" s="187"/>
      <c r="Q192" s="187"/>
      <c r="R192" s="187"/>
      <c r="S192" s="187"/>
      <c r="T192" s="187"/>
      <c r="U192" s="187"/>
      <c r="V192" s="187"/>
      <c r="W192" s="187"/>
      <c r="X192" s="187"/>
      <c r="Y192" s="187"/>
    </row>
    <row r="193" spans="1:25">
      <c r="A193" s="186"/>
      <c r="B193" s="187"/>
      <c r="C193" s="187"/>
      <c r="D193" s="187"/>
      <c r="E193" s="187"/>
      <c r="F193" s="187"/>
      <c r="G193" s="187"/>
      <c r="H193" s="187"/>
      <c r="I193" s="187"/>
      <c r="J193" s="187"/>
      <c r="K193" s="187"/>
      <c r="L193" s="187"/>
      <c r="M193" s="187"/>
      <c r="N193" s="187"/>
      <c r="O193" s="187"/>
      <c r="P193" s="187"/>
      <c r="Q193" s="187"/>
      <c r="R193" s="187"/>
      <c r="S193" s="187"/>
      <c r="T193" s="187"/>
      <c r="U193" s="187"/>
      <c r="V193" s="187"/>
      <c r="W193" s="187"/>
      <c r="X193" s="187"/>
      <c r="Y193" s="187"/>
    </row>
    <row r="194" spans="1:25">
      <c r="A194" s="186"/>
      <c r="B194" s="187"/>
      <c r="C194" s="187"/>
      <c r="D194" s="187"/>
      <c r="E194" s="187"/>
      <c r="F194" s="187"/>
      <c r="G194" s="187"/>
      <c r="H194" s="187"/>
      <c r="I194" s="187"/>
      <c r="J194" s="187"/>
      <c r="K194" s="187"/>
      <c r="L194" s="187"/>
      <c r="M194" s="187"/>
      <c r="N194" s="187"/>
      <c r="O194" s="187"/>
      <c r="P194" s="187"/>
      <c r="Q194" s="187"/>
      <c r="R194" s="187"/>
      <c r="S194" s="187"/>
      <c r="T194" s="187"/>
      <c r="U194" s="187"/>
      <c r="V194" s="187"/>
      <c r="W194" s="187"/>
      <c r="X194" s="187"/>
      <c r="Y194" s="187"/>
    </row>
    <row r="195" spans="1:25">
      <c r="A195" s="186"/>
      <c r="B195" s="187"/>
      <c r="C195" s="187"/>
      <c r="D195" s="187"/>
      <c r="E195" s="187"/>
      <c r="F195" s="187"/>
      <c r="G195" s="187"/>
      <c r="H195" s="187"/>
      <c r="I195" s="187"/>
      <c r="J195" s="187"/>
      <c r="K195" s="187"/>
      <c r="L195" s="187"/>
      <c r="M195" s="187"/>
      <c r="N195" s="187"/>
      <c r="O195" s="187"/>
      <c r="P195" s="187"/>
      <c r="Q195" s="187"/>
      <c r="R195" s="187"/>
      <c r="S195" s="187"/>
      <c r="T195" s="187"/>
      <c r="U195" s="187"/>
      <c r="V195" s="187"/>
      <c r="W195" s="187"/>
      <c r="X195" s="187"/>
      <c r="Y195" s="187"/>
    </row>
    <row r="196" spans="1:25">
      <c r="A196" s="186"/>
      <c r="B196" s="187"/>
      <c r="C196" s="187"/>
      <c r="D196" s="187"/>
      <c r="E196" s="187"/>
      <c r="F196" s="187"/>
      <c r="G196" s="187"/>
      <c r="H196" s="187"/>
      <c r="I196" s="187"/>
      <c r="J196" s="187"/>
      <c r="K196" s="187"/>
      <c r="L196" s="187"/>
      <c r="M196" s="187"/>
      <c r="N196" s="187"/>
      <c r="O196" s="187"/>
      <c r="P196" s="187"/>
      <c r="Q196" s="187"/>
      <c r="R196" s="187"/>
      <c r="S196" s="187"/>
      <c r="T196" s="187"/>
      <c r="U196" s="187"/>
      <c r="V196" s="187"/>
      <c r="W196" s="187"/>
      <c r="X196" s="187"/>
      <c r="Y196" s="187"/>
    </row>
    <row r="197" spans="1:25">
      <c r="A197" s="186"/>
      <c r="B197" s="187"/>
      <c r="C197" s="187"/>
      <c r="D197" s="187"/>
      <c r="E197" s="187"/>
      <c r="F197" s="187"/>
      <c r="G197" s="187"/>
      <c r="H197" s="187"/>
      <c r="I197" s="187"/>
      <c r="J197" s="187"/>
      <c r="K197" s="187"/>
      <c r="L197" s="187"/>
      <c r="M197" s="187"/>
      <c r="N197" s="187"/>
      <c r="O197" s="187"/>
      <c r="P197" s="187"/>
      <c r="Q197" s="187"/>
      <c r="R197" s="187"/>
      <c r="S197" s="187"/>
      <c r="T197" s="187"/>
      <c r="U197" s="187"/>
      <c r="V197" s="187"/>
      <c r="W197" s="187"/>
      <c r="X197" s="187"/>
      <c r="Y197" s="187"/>
    </row>
    <row r="198" spans="1:25">
      <c r="A198" s="186"/>
      <c r="B198" s="187"/>
      <c r="C198" s="187"/>
      <c r="D198" s="187"/>
      <c r="E198" s="187"/>
      <c r="F198" s="187"/>
      <c r="G198" s="187"/>
      <c r="H198" s="187"/>
      <c r="I198" s="187"/>
      <c r="J198" s="187"/>
      <c r="K198" s="187"/>
      <c r="L198" s="187"/>
      <c r="M198" s="187"/>
      <c r="N198" s="187"/>
      <c r="O198" s="187"/>
      <c r="P198" s="187"/>
      <c r="Q198" s="187"/>
      <c r="R198" s="187"/>
      <c r="S198" s="187"/>
      <c r="T198" s="187"/>
      <c r="U198" s="187"/>
      <c r="V198" s="187"/>
      <c r="W198" s="187"/>
      <c r="X198" s="187"/>
      <c r="Y198" s="187"/>
    </row>
    <row r="199" spans="1:25">
      <c r="A199" s="186"/>
      <c r="B199" s="187"/>
      <c r="C199" s="187"/>
      <c r="D199" s="187"/>
      <c r="E199" s="187"/>
      <c r="F199" s="187"/>
      <c r="G199" s="187"/>
      <c r="H199" s="187"/>
      <c r="I199" s="187"/>
      <c r="J199" s="187"/>
      <c r="K199" s="187"/>
      <c r="L199" s="187"/>
      <c r="M199" s="187"/>
      <c r="N199" s="187"/>
      <c r="O199" s="187"/>
      <c r="P199" s="187"/>
      <c r="Q199" s="187"/>
      <c r="R199" s="187"/>
      <c r="S199" s="187"/>
      <c r="T199" s="187"/>
      <c r="U199" s="187"/>
      <c r="V199" s="187"/>
      <c r="W199" s="187"/>
      <c r="X199" s="187"/>
      <c r="Y199" s="187"/>
    </row>
    <row r="200" spans="1:25">
      <c r="A200" s="186"/>
      <c r="B200" s="187"/>
      <c r="C200" s="187"/>
      <c r="D200" s="187"/>
      <c r="E200" s="187"/>
      <c r="F200" s="187"/>
      <c r="G200" s="187"/>
      <c r="H200" s="187"/>
      <c r="I200" s="187"/>
      <c r="J200" s="187"/>
      <c r="K200" s="187"/>
      <c r="L200" s="187"/>
      <c r="M200" s="187"/>
      <c r="N200" s="187"/>
      <c r="O200" s="187"/>
      <c r="P200" s="187"/>
      <c r="Q200" s="187"/>
      <c r="R200" s="187"/>
      <c r="S200" s="187"/>
      <c r="T200" s="187"/>
      <c r="U200" s="187"/>
      <c r="V200" s="187"/>
      <c r="W200" s="187"/>
      <c r="X200" s="187"/>
      <c r="Y200" s="187"/>
    </row>
    <row r="201" spans="1:25">
      <c r="A201" s="186"/>
      <c r="B201" s="187"/>
      <c r="C201" s="187"/>
      <c r="D201" s="187"/>
      <c r="E201" s="187"/>
      <c r="F201" s="187"/>
      <c r="G201" s="187"/>
      <c r="H201" s="187"/>
      <c r="I201" s="187"/>
      <c r="J201" s="187"/>
      <c r="K201" s="187"/>
      <c r="L201" s="187"/>
      <c r="M201" s="187"/>
      <c r="N201" s="187"/>
      <c r="O201" s="187"/>
      <c r="P201" s="187"/>
      <c r="Q201" s="187"/>
      <c r="R201" s="187"/>
      <c r="S201" s="187"/>
      <c r="T201" s="187"/>
      <c r="U201" s="187"/>
      <c r="V201" s="187"/>
      <c r="W201" s="187"/>
      <c r="X201" s="187"/>
      <c r="Y201" s="187"/>
    </row>
    <row r="202" spans="1:25">
      <c r="A202" s="186"/>
      <c r="B202" s="187"/>
      <c r="C202" s="187"/>
      <c r="D202" s="187"/>
      <c r="E202" s="187"/>
      <c r="F202" s="187"/>
      <c r="G202" s="187"/>
      <c r="H202" s="187"/>
      <c r="I202" s="187"/>
      <c r="J202" s="187"/>
      <c r="K202" s="187"/>
      <c r="L202" s="187"/>
      <c r="M202" s="187"/>
      <c r="N202" s="187"/>
      <c r="O202" s="187"/>
      <c r="P202" s="187"/>
      <c r="Q202" s="187"/>
      <c r="R202" s="187"/>
      <c r="S202" s="187"/>
      <c r="T202" s="187"/>
      <c r="U202" s="187"/>
      <c r="V202" s="187"/>
      <c r="W202" s="187"/>
      <c r="X202" s="187"/>
      <c r="Y202" s="187"/>
    </row>
    <row r="203" spans="1:25">
      <c r="A203" s="186"/>
      <c r="B203" s="187"/>
      <c r="C203" s="187"/>
      <c r="D203" s="187"/>
      <c r="E203" s="187"/>
      <c r="F203" s="187"/>
      <c r="G203" s="187"/>
      <c r="H203" s="187"/>
      <c r="I203" s="187"/>
      <c r="J203" s="187"/>
      <c r="K203" s="187"/>
      <c r="L203" s="187"/>
      <c r="M203" s="187"/>
      <c r="N203" s="187"/>
      <c r="O203" s="187"/>
      <c r="P203" s="187"/>
      <c r="Q203" s="187"/>
      <c r="R203" s="187"/>
      <c r="S203" s="187"/>
      <c r="T203" s="187"/>
      <c r="U203" s="187"/>
      <c r="V203" s="187"/>
      <c r="W203" s="187"/>
      <c r="X203" s="187"/>
      <c r="Y203" s="187"/>
    </row>
    <row r="204" spans="1:25">
      <c r="A204" s="186"/>
      <c r="B204" s="187"/>
      <c r="C204" s="187"/>
      <c r="D204" s="187"/>
      <c r="E204" s="187"/>
      <c r="F204" s="187"/>
      <c r="G204" s="187"/>
      <c r="H204" s="187"/>
      <c r="I204" s="187"/>
      <c r="J204" s="187"/>
      <c r="K204" s="187"/>
      <c r="L204" s="187"/>
      <c r="M204" s="187"/>
      <c r="N204" s="187"/>
      <c r="O204" s="187"/>
      <c r="P204" s="187"/>
      <c r="Q204" s="187"/>
      <c r="R204" s="187"/>
      <c r="S204" s="187"/>
      <c r="T204" s="187"/>
      <c r="U204" s="187"/>
      <c r="V204" s="187"/>
      <c r="W204" s="187"/>
      <c r="X204" s="187"/>
      <c r="Y204" s="187"/>
    </row>
    <row r="205" spans="1:25">
      <c r="A205" s="186"/>
      <c r="B205" s="187"/>
      <c r="C205" s="187"/>
      <c r="D205" s="187"/>
      <c r="E205" s="187"/>
      <c r="F205" s="187"/>
      <c r="G205" s="187"/>
      <c r="H205" s="187"/>
      <c r="I205" s="187"/>
      <c r="J205" s="187"/>
      <c r="K205" s="187"/>
      <c r="L205" s="187"/>
      <c r="M205" s="187"/>
      <c r="N205" s="187"/>
      <c r="O205" s="187"/>
      <c r="P205" s="187"/>
      <c r="Q205" s="187"/>
      <c r="R205" s="187"/>
      <c r="S205" s="187"/>
      <c r="T205" s="187"/>
      <c r="U205" s="187"/>
      <c r="V205" s="187"/>
      <c r="W205" s="187"/>
      <c r="X205" s="187"/>
      <c r="Y205" s="187"/>
    </row>
    <row r="206" spans="1:25">
      <c r="A206" s="186"/>
      <c r="B206" s="187"/>
      <c r="C206" s="187"/>
      <c r="D206" s="187"/>
      <c r="E206" s="187"/>
      <c r="F206" s="187"/>
      <c r="G206" s="187"/>
      <c r="H206" s="187"/>
      <c r="I206" s="187"/>
      <c r="J206" s="187"/>
      <c r="K206" s="187"/>
      <c r="L206" s="187"/>
      <c r="M206" s="187"/>
      <c r="N206" s="187"/>
      <c r="O206" s="187"/>
      <c r="P206" s="187"/>
      <c r="Q206" s="187"/>
      <c r="R206" s="187"/>
      <c r="S206" s="187"/>
      <c r="T206" s="187"/>
      <c r="U206" s="187"/>
      <c r="V206" s="187"/>
      <c r="W206" s="187"/>
      <c r="X206" s="187"/>
      <c r="Y206" s="187"/>
    </row>
    <row r="207" spans="1:25">
      <c r="A207" s="186"/>
      <c r="B207" s="187"/>
      <c r="C207" s="187"/>
      <c r="D207" s="187"/>
      <c r="E207" s="187"/>
      <c r="F207" s="187"/>
      <c r="G207" s="187"/>
      <c r="H207" s="187"/>
      <c r="I207" s="187"/>
      <c r="J207" s="187"/>
      <c r="K207" s="187"/>
      <c r="L207" s="187"/>
      <c r="M207" s="187"/>
      <c r="N207" s="187"/>
      <c r="O207" s="187"/>
      <c r="P207" s="187"/>
      <c r="Q207" s="187"/>
      <c r="R207" s="187"/>
      <c r="S207" s="187"/>
      <c r="T207" s="187"/>
      <c r="U207" s="187"/>
      <c r="V207" s="187"/>
      <c r="W207" s="187"/>
      <c r="X207" s="187"/>
      <c r="Y207" s="187"/>
    </row>
    <row r="208" spans="1:25">
      <c r="A208" s="186"/>
      <c r="B208" s="187"/>
      <c r="C208" s="187"/>
      <c r="D208" s="187"/>
      <c r="E208" s="187"/>
      <c r="F208" s="187"/>
      <c r="G208" s="187"/>
      <c r="H208" s="187"/>
      <c r="I208" s="187"/>
      <c r="J208" s="187"/>
      <c r="K208" s="187"/>
      <c r="L208" s="187"/>
      <c r="M208" s="187"/>
      <c r="N208" s="187"/>
      <c r="O208" s="187"/>
      <c r="P208" s="187"/>
      <c r="Q208" s="187"/>
      <c r="R208" s="187"/>
      <c r="S208" s="187"/>
      <c r="T208" s="187"/>
      <c r="U208" s="187"/>
      <c r="V208" s="187"/>
      <c r="W208" s="187"/>
      <c r="X208" s="187"/>
      <c r="Y208" s="187"/>
    </row>
    <row r="209" spans="1:25">
      <c r="A209" s="186"/>
      <c r="B209" s="187"/>
      <c r="C209" s="187"/>
      <c r="D209" s="187"/>
      <c r="E209" s="187"/>
      <c r="F209" s="187"/>
      <c r="G209" s="187"/>
      <c r="H209" s="187"/>
      <c r="I209" s="187"/>
      <c r="J209" s="187"/>
      <c r="K209" s="187"/>
      <c r="L209" s="187"/>
      <c r="M209" s="187"/>
      <c r="N209" s="187"/>
      <c r="O209" s="187"/>
      <c r="P209" s="187"/>
      <c r="Q209" s="187"/>
      <c r="R209" s="187"/>
      <c r="S209" s="187"/>
      <c r="T209" s="187"/>
      <c r="U209" s="187"/>
      <c r="V209" s="187"/>
      <c r="W209" s="187"/>
      <c r="X209" s="187"/>
      <c r="Y209" s="187"/>
    </row>
    <row r="210" spans="1:25">
      <c r="A210" s="186"/>
      <c r="B210" s="187"/>
      <c r="C210" s="187"/>
      <c r="D210" s="187"/>
      <c r="E210" s="187"/>
      <c r="F210" s="187"/>
      <c r="G210" s="187"/>
      <c r="H210" s="187"/>
      <c r="I210" s="187"/>
      <c r="J210" s="187"/>
      <c r="K210" s="187"/>
      <c r="L210" s="187"/>
      <c r="M210" s="187"/>
      <c r="N210" s="187"/>
      <c r="O210" s="187"/>
      <c r="P210" s="187"/>
      <c r="Q210" s="187"/>
      <c r="R210" s="187"/>
      <c r="S210" s="187"/>
      <c r="T210" s="187"/>
      <c r="U210" s="187"/>
      <c r="V210" s="187"/>
      <c r="W210" s="187"/>
      <c r="X210" s="187"/>
      <c r="Y210" s="187"/>
    </row>
    <row r="211" spans="1:25">
      <c r="A211" s="186"/>
      <c r="B211" s="187"/>
      <c r="C211" s="187"/>
      <c r="D211" s="187"/>
      <c r="E211" s="187"/>
      <c r="F211" s="187"/>
      <c r="G211" s="187"/>
      <c r="H211" s="187"/>
      <c r="I211" s="187"/>
      <c r="J211" s="187"/>
      <c r="K211" s="187"/>
      <c r="L211" s="187"/>
      <c r="M211" s="187"/>
      <c r="N211" s="187"/>
      <c r="O211" s="187"/>
      <c r="P211" s="187"/>
      <c r="Q211" s="187"/>
      <c r="R211" s="187"/>
      <c r="S211" s="187"/>
      <c r="T211" s="187"/>
      <c r="U211" s="187"/>
      <c r="V211" s="187"/>
      <c r="W211" s="187"/>
      <c r="X211" s="187"/>
      <c r="Y211" s="187"/>
    </row>
    <row r="212" spans="1:25">
      <c r="A212" s="186"/>
      <c r="B212" s="187"/>
      <c r="C212" s="187"/>
      <c r="D212" s="187"/>
      <c r="E212" s="187"/>
      <c r="F212" s="187"/>
      <c r="G212" s="187"/>
      <c r="H212" s="187"/>
      <c r="I212" s="187"/>
      <c r="J212" s="187"/>
      <c r="K212" s="187"/>
      <c r="L212" s="187"/>
      <c r="M212" s="187"/>
      <c r="N212" s="187"/>
      <c r="O212" s="187"/>
      <c r="P212" s="187"/>
      <c r="Q212" s="187"/>
      <c r="R212" s="187"/>
      <c r="S212" s="187"/>
      <c r="T212" s="187"/>
      <c r="U212" s="187"/>
      <c r="V212" s="187"/>
      <c r="W212" s="187"/>
      <c r="X212" s="187"/>
      <c r="Y212" s="187"/>
    </row>
    <row r="213" spans="1:25">
      <c r="A213" s="186"/>
      <c r="B213" s="187"/>
      <c r="C213" s="187"/>
      <c r="D213" s="187"/>
      <c r="E213" s="187"/>
      <c r="F213" s="187"/>
      <c r="G213" s="187"/>
      <c r="H213" s="187"/>
      <c r="I213" s="187"/>
      <c r="J213" s="187"/>
      <c r="K213" s="187"/>
      <c r="L213" s="187"/>
      <c r="M213" s="187"/>
      <c r="N213" s="187"/>
      <c r="O213" s="187"/>
      <c r="P213" s="187"/>
      <c r="Q213" s="187"/>
      <c r="R213" s="187"/>
      <c r="S213" s="187"/>
      <c r="T213" s="187"/>
      <c r="U213" s="187"/>
      <c r="V213" s="187"/>
      <c r="W213" s="187"/>
      <c r="X213" s="187"/>
      <c r="Y213" s="187"/>
    </row>
    <row r="214" spans="1:25">
      <c r="A214" s="186"/>
      <c r="B214" s="187"/>
      <c r="C214" s="187"/>
      <c r="D214" s="187"/>
      <c r="E214" s="187"/>
      <c r="F214" s="187"/>
      <c r="G214" s="187"/>
      <c r="H214" s="187"/>
      <c r="I214" s="187"/>
      <c r="J214" s="187"/>
      <c r="K214" s="187"/>
      <c r="L214" s="187"/>
      <c r="M214" s="187"/>
      <c r="N214" s="187"/>
      <c r="O214" s="187"/>
      <c r="P214" s="187"/>
      <c r="Q214" s="187"/>
      <c r="R214" s="187"/>
      <c r="S214" s="187"/>
      <c r="T214" s="187"/>
      <c r="U214" s="187"/>
      <c r="V214" s="187"/>
      <c r="W214" s="187"/>
      <c r="X214" s="187"/>
      <c r="Y214" s="187"/>
    </row>
    <row r="215" spans="1:25">
      <c r="A215" s="186"/>
      <c r="B215" s="187"/>
      <c r="C215" s="187"/>
      <c r="D215" s="187"/>
      <c r="E215" s="187"/>
      <c r="F215" s="187"/>
      <c r="G215" s="187"/>
      <c r="H215" s="187"/>
      <c r="I215" s="187"/>
      <c r="J215" s="187"/>
      <c r="K215" s="187"/>
      <c r="L215" s="187"/>
      <c r="M215" s="187"/>
      <c r="N215" s="187"/>
      <c r="O215" s="187"/>
      <c r="P215" s="187"/>
      <c r="Q215" s="187"/>
      <c r="R215" s="187"/>
      <c r="S215" s="187"/>
      <c r="T215" s="187"/>
      <c r="U215" s="187"/>
      <c r="V215" s="187"/>
      <c r="W215" s="187"/>
      <c r="X215" s="187"/>
      <c r="Y215" s="187"/>
    </row>
    <row r="216" spans="1:25">
      <c r="A216" s="186"/>
      <c r="B216" s="187"/>
      <c r="C216" s="187"/>
      <c r="D216" s="187"/>
      <c r="E216" s="187"/>
      <c r="F216" s="187"/>
      <c r="G216" s="187"/>
      <c r="H216" s="187"/>
      <c r="I216" s="187"/>
      <c r="J216" s="187"/>
      <c r="K216" s="187"/>
      <c r="L216" s="187"/>
      <c r="M216" s="187"/>
      <c r="N216" s="187"/>
      <c r="O216" s="187"/>
      <c r="P216" s="187"/>
      <c r="Q216" s="187"/>
      <c r="R216" s="187"/>
      <c r="S216" s="187"/>
      <c r="T216" s="187"/>
      <c r="U216" s="187"/>
      <c r="V216" s="187"/>
      <c r="W216" s="187"/>
      <c r="X216" s="187"/>
      <c r="Y216" s="187"/>
    </row>
    <row r="217" spans="1:25">
      <c r="A217" s="186"/>
      <c r="B217" s="187"/>
      <c r="C217" s="187"/>
      <c r="D217" s="187"/>
      <c r="E217" s="187"/>
      <c r="F217" s="187"/>
      <c r="G217" s="187"/>
      <c r="H217" s="187"/>
      <c r="I217" s="187"/>
      <c r="J217" s="187"/>
      <c r="K217" s="187"/>
      <c r="L217" s="187"/>
      <c r="M217" s="187"/>
      <c r="N217" s="187"/>
      <c r="O217" s="187"/>
      <c r="P217" s="187"/>
      <c r="Q217" s="187"/>
      <c r="R217" s="187"/>
      <c r="S217" s="187"/>
      <c r="T217" s="187"/>
      <c r="U217" s="187"/>
      <c r="V217" s="187"/>
      <c r="W217" s="187"/>
      <c r="X217" s="187"/>
      <c r="Y217" s="187"/>
    </row>
    <row r="218" spans="1:25">
      <c r="A218" s="186"/>
      <c r="B218" s="187"/>
      <c r="C218" s="187"/>
      <c r="D218" s="187"/>
      <c r="E218" s="187"/>
      <c r="F218" s="187"/>
      <c r="G218" s="187"/>
      <c r="H218" s="187"/>
      <c r="I218" s="187"/>
      <c r="J218" s="187"/>
      <c r="K218" s="187"/>
      <c r="L218" s="187"/>
      <c r="M218" s="187"/>
      <c r="N218" s="187"/>
      <c r="O218" s="187"/>
      <c r="P218" s="187"/>
      <c r="Q218" s="187"/>
      <c r="R218" s="187"/>
      <c r="S218" s="187"/>
      <c r="T218" s="187"/>
      <c r="U218" s="187"/>
      <c r="V218" s="187"/>
      <c r="W218" s="187"/>
      <c r="X218" s="187"/>
      <c r="Y218" s="187"/>
    </row>
    <row r="219" spans="1:25">
      <c r="A219" s="186"/>
      <c r="B219" s="187"/>
      <c r="C219" s="187"/>
      <c r="D219" s="187"/>
      <c r="E219" s="187"/>
      <c r="F219" s="187"/>
      <c r="G219" s="187"/>
      <c r="H219" s="187"/>
      <c r="I219" s="187"/>
      <c r="J219" s="187"/>
      <c r="K219" s="187"/>
      <c r="L219" s="187"/>
      <c r="M219" s="187"/>
      <c r="N219" s="187"/>
      <c r="O219" s="187"/>
      <c r="P219" s="187"/>
      <c r="Q219" s="187"/>
      <c r="R219" s="187"/>
      <c r="S219" s="187"/>
      <c r="T219" s="187"/>
      <c r="U219" s="187"/>
      <c r="V219" s="187"/>
      <c r="W219" s="187"/>
      <c r="X219" s="187"/>
      <c r="Y219" s="187"/>
    </row>
    <row r="220" spans="1:25">
      <c r="A220" s="186"/>
      <c r="B220" s="187"/>
      <c r="C220" s="187"/>
      <c r="D220" s="187"/>
      <c r="E220" s="187"/>
      <c r="F220" s="187"/>
      <c r="G220" s="187"/>
      <c r="H220" s="187"/>
      <c r="I220" s="187"/>
      <c r="J220" s="187"/>
      <c r="K220" s="187"/>
      <c r="L220" s="187"/>
      <c r="M220" s="187"/>
      <c r="N220" s="187"/>
      <c r="O220" s="187"/>
      <c r="P220" s="187"/>
      <c r="Q220" s="187"/>
      <c r="R220" s="187"/>
      <c r="S220" s="187"/>
      <c r="T220" s="187"/>
      <c r="U220" s="187"/>
      <c r="V220" s="187"/>
      <c r="W220" s="187"/>
      <c r="X220" s="187"/>
      <c r="Y220" s="187"/>
    </row>
    <row r="221" spans="1:25">
      <c r="A221" s="186"/>
      <c r="B221" s="187"/>
      <c r="C221" s="187"/>
      <c r="D221" s="187"/>
      <c r="E221" s="187"/>
      <c r="F221" s="187"/>
      <c r="G221" s="187"/>
      <c r="H221" s="187"/>
      <c r="I221" s="187"/>
      <c r="J221" s="187"/>
      <c r="K221" s="187"/>
      <c r="L221" s="187"/>
      <c r="M221" s="187"/>
      <c r="N221" s="187"/>
      <c r="O221" s="187"/>
      <c r="P221" s="187"/>
      <c r="Q221" s="187"/>
      <c r="R221" s="187"/>
      <c r="S221" s="187"/>
      <c r="T221" s="187"/>
      <c r="U221" s="187"/>
      <c r="V221" s="187"/>
      <c r="W221" s="187"/>
      <c r="X221" s="187"/>
      <c r="Y221" s="187"/>
    </row>
    <row r="222" spans="1:25">
      <c r="A222" s="186"/>
      <c r="B222" s="187"/>
      <c r="C222" s="187"/>
      <c r="D222" s="187"/>
      <c r="E222" s="187"/>
      <c r="F222" s="187"/>
      <c r="G222" s="187"/>
      <c r="H222" s="187"/>
      <c r="I222" s="187"/>
      <c r="J222" s="187"/>
      <c r="K222" s="187"/>
      <c r="L222" s="187"/>
      <c r="M222" s="187"/>
      <c r="N222" s="187"/>
      <c r="O222" s="187"/>
      <c r="P222" s="187"/>
      <c r="Q222" s="187"/>
      <c r="R222" s="187"/>
      <c r="S222" s="187"/>
      <c r="T222" s="187"/>
      <c r="U222" s="187"/>
      <c r="V222" s="187"/>
      <c r="W222" s="187"/>
      <c r="X222" s="187"/>
      <c r="Y222" s="187"/>
    </row>
    <row r="223" spans="1:25">
      <c r="A223" s="186"/>
      <c r="B223" s="187"/>
      <c r="C223" s="187"/>
      <c r="D223" s="187"/>
      <c r="E223" s="187"/>
      <c r="F223" s="187"/>
      <c r="G223" s="187"/>
      <c r="H223" s="187"/>
      <c r="I223" s="187"/>
      <c r="J223" s="187"/>
      <c r="K223" s="187"/>
      <c r="L223" s="187"/>
      <c r="M223" s="187"/>
      <c r="N223" s="187"/>
      <c r="O223" s="187"/>
      <c r="P223" s="187"/>
      <c r="Q223" s="187"/>
      <c r="R223" s="187"/>
      <c r="S223" s="187"/>
      <c r="T223" s="187"/>
      <c r="U223" s="187"/>
      <c r="V223" s="187"/>
      <c r="W223" s="187"/>
      <c r="X223" s="187"/>
      <c r="Y223" s="187"/>
    </row>
    <row r="224" spans="1:25">
      <c r="A224" s="186"/>
      <c r="B224" s="187"/>
      <c r="C224" s="187"/>
      <c r="D224" s="187"/>
      <c r="E224" s="187"/>
      <c r="F224" s="187"/>
      <c r="G224" s="187"/>
      <c r="H224" s="187"/>
      <c r="I224" s="187"/>
      <c r="J224" s="187"/>
      <c r="K224" s="187"/>
      <c r="L224" s="187"/>
      <c r="M224" s="187"/>
      <c r="N224" s="187"/>
      <c r="O224" s="187"/>
      <c r="P224" s="187"/>
      <c r="Q224" s="187"/>
      <c r="R224" s="187"/>
      <c r="S224" s="187"/>
      <c r="T224" s="187"/>
      <c r="U224" s="187"/>
      <c r="V224" s="187"/>
      <c r="W224" s="187"/>
      <c r="X224" s="187"/>
      <c r="Y224" s="187"/>
    </row>
    <row r="225" spans="1:25">
      <c r="A225" s="186"/>
      <c r="B225" s="187"/>
      <c r="C225" s="187"/>
      <c r="D225" s="187"/>
      <c r="E225" s="187"/>
      <c r="F225" s="187"/>
      <c r="G225" s="187"/>
      <c r="H225" s="187"/>
      <c r="I225" s="187"/>
      <c r="J225" s="187"/>
      <c r="K225" s="187"/>
      <c r="L225" s="187"/>
      <c r="M225" s="187"/>
      <c r="N225" s="187"/>
      <c r="O225" s="187"/>
      <c r="P225" s="187"/>
      <c r="Q225" s="187"/>
      <c r="R225" s="187"/>
      <c r="S225" s="187"/>
      <c r="T225" s="187"/>
      <c r="U225" s="187"/>
      <c r="V225" s="187"/>
      <c r="W225" s="187"/>
      <c r="X225" s="187"/>
      <c r="Y225" s="187"/>
    </row>
    <row r="226" spans="1:25">
      <c r="A226" s="186"/>
      <c r="B226" s="187"/>
      <c r="C226" s="187"/>
      <c r="D226" s="187"/>
      <c r="E226" s="187"/>
      <c r="F226" s="187"/>
      <c r="G226" s="187"/>
      <c r="H226" s="187"/>
      <c r="I226" s="187"/>
      <c r="J226" s="187"/>
      <c r="K226" s="187"/>
      <c r="L226" s="187"/>
      <c r="M226" s="187"/>
      <c r="N226" s="187"/>
      <c r="O226" s="187"/>
      <c r="P226" s="187"/>
      <c r="Q226" s="187"/>
      <c r="R226" s="187"/>
      <c r="S226" s="187"/>
      <c r="T226" s="187"/>
      <c r="U226" s="187"/>
      <c r="V226" s="187"/>
      <c r="W226" s="187"/>
      <c r="X226" s="187"/>
      <c r="Y226" s="187"/>
    </row>
    <row r="227" spans="1:25">
      <c r="A227" s="186"/>
      <c r="B227" s="187"/>
      <c r="C227" s="187"/>
      <c r="D227" s="187"/>
      <c r="E227" s="187"/>
      <c r="F227" s="187"/>
      <c r="G227" s="187"/>
      <c r="H227" s="187"/>
      <c r="I227" s="187"/>
      <c r="J227" s="187"/>
      <c r="K227" s="187"/>
      <c r="L227" s="187"/>
      <c r="M227" s="187"/>
      <c r="N227" s="187"/>
      <c r="O227" s="187"/>
      <c r="P227" s="187"/>
      <c r="Q227" s="187"/>
      <c r="R227" s="187"/>
      <c r="S227" s="187"/>
      <c r="T227" s="187"/>
      <c r="U227" s="187"/>
      <c r="V227" s="187"/>
      <c r="W227" s="187"/>
      <c r="X227" s="187"/>
      <c r="Y227" s="187"/>
    </row>
    <row r="228" spans="1:25">
      <c r="A228" s="186"/>
      <c r="B228" s="187"/>
      <c r="C228" s="187"/>
      <c r="D228" s="187"/>
      <c r="E228" s="187"/>
      <c r="F228" s="187"/>
      <c r="G228" s="187"/>
      <c r="H228" s="187"/>
      <c r="I228" s="187"/>
      <c r="J228" s="187"/>
      <c r="K228" s="187"/>
      <c r="L228" s="187"/>
      <c r="M228" s="187"/>
      <c r="N228" s="187"/>
      <c r="O228" s="187"/>
      <c r="P228" s="187"/>
      <c r="Q228" s="187"/>
      <c r="R228" s="187"/>
      <c r="S228" s="187"/>
      <c r="T228" s="187"/>
      <c r="U228" s="187"/>
      <c r="V228" s="187"/>
      <c r="W228" s="187"/>
      <c r="X228" s="187"/>
      <c r="Y228" s="187"/>
    </row>
    <row r="229" spans="1:25">
      <c r="A229" s="186"/>
      <c r="B229" s="187"/>
      <c r="C229" s="187"/>
      <c r="D229" s="187"/>
      <c r="E229" s="187"/>
      <c r="F229" s="187"/>
      <c r="G229" s="187"/>
      <c r="H229" s="187"/>
      <c r="I229" s="187"/>
      <c r="J229" s="187"/>
      <c r="K229" s="187"/>
      <c r="L229" s="187"/>
      <c r="M229" s="187"/>
      <c r="N229" s="187"/>
      <c r="O229" s="187"/>
      <c r="P229" s="187"/>
      <c r="Q229" s="187"/>
      <c r="R229" s="187"/>
      <c r="S229" s="187"/>
      <c r="T229" s="187"/>
      <c r="U229" s="187"/>
      <c r="V229" s="187"/>
      <c r="W229" s="187"/>
      <c r="X229" s="187"/>
      <c r="Y229" s="187"/>
    </row>
    <row r="230" spans="1:25">
      <c r="A230" s="186"/>
      <c r="B230" s="187"/>
      <c r="C230" s="187"/>
      <c r="D230" s="187"/>
      <c r="E230" s="187"/>
      <c r="F230" s="187"/>
      <c r="G230" s="187"/>
      <c r="H230" s="187"/>
      <c r="I230" s="187"/>
      <c r="J230" s="187"/>
      <c r="K230" s="187"/>
      <c r="L230" s="187"/>
      <c r="M230" s="187"/>
      <c r="N230" s="187"/>
      <c r="O230" s="187"/>
      <c r="P230" s="187"/>
      <c r="Q230" s="187"/>
      <c r="R230" s="187"/>
      <c r="S230" s="187"/>
      <c r="T230" s="187"/>
      <c r="U230" s="187"/>
      <c r="V230" s="187"/>
      <c r="W230" s="187"/>
      <c r="X230" s="187"/>
      <c r="Y230" s="187"/>
    </row>
    <row r="231" spans="1:25">
      <c r="A231" s="186"/>
      <c r="B231" s="187"/>
      <c r="C231" s="187"/>
      <c r="D231" s="187"/>
      <c r="E231" s="187"/>
      <c r="F231" s="187"/>
      <c r="G231" s="187"/>
      <c r="H231" s="187"/>
      <c r="I231" s="187"/>
      <c r="J231" s="187"/>
      <c r="K231" s="187"/>
      <c r="L231" s="187"/>
      <c r="M231" s="187"/>
      <c r="N231" s="187"/>
      <c r="O231" s="187"/>
      <c r="P231" s="187"/>
      <c r="Q231" s="187"/>
      <c r="R231" s="187"/>
      <c r="S231" s="187"/>
      <c r="T231" s="187"/>
      <c r="U231" s="187"/>
      <c r="V231" s="187"/>
      <c r="W231" s="187"/>
      <c r="X231" s="187"/>
      <c r="Y231" s="187"/>
    </row>
    <row r="232" spans="1:25">
      <c r="A232" s="186"/>
      <c r="B232" s="187"/>
      <c r="C232" s="187"/>
      <c r="D232" s="187"/>
      <c r="E232" s="187"/>
      <c r="F232" s="187"/>
      <c r="G232" s="187"/>
      <c r="H232" s="187"/>
      <c r="I232" s="187"/>
      <c r="J232" s="187"/>
      <c r="K232" s="187"/>
      <c r="L232" s="187"/>
      <c r="M232" s="187"/>
      <c r="N232" s="187"/>
      <c r="O232" s="187"/>
      <c r="P232" s="187"/>
      <c r="Q232" s="187"/>
      <c r="R232" s="187"/>
      <c r="S232" s="187"/>
      <c r="T232" s="187"/>
      <c r="U232" s="187"/>
      <c r="V232" s="187"/>
      <c r="W232" s="187"/>
      <c r="X232" s="187"/>
      <c r="Y232" s="187"/>
    </row>
    <row r="233" spans="1:25">
      <c r="A233" s="186"/>
      <c r="B233" s="187"/>
      <c r="C233" s="187"/>
      <c r="D233" s="187"/>
      <c r="E233" s="187"/>
      <c r="F233" s="187"/>
      <c r="G233" s="187"/>
      <c r="H233" s="187"/>
      <c r="I233" s="187"/>
      <c r="J233" s="187"/>
      <c r="K233" s="187"/>
      <c r="L233" s="187"/>
      <c r="M233" s="187"/>
      <c r="N233" s="187"/>
      <c r="O233" s="187"/>
      <c r="P233" s="187"/>
      <c r="Q233" s="187"/>
      <c r="R233" s="187"/>
      <c r="S233" s="187"/>
      <c r="T233" s="187"/>
      <c r="U233" s="187"/>
      <c r="V233" s="187"/>
      <c r="W233" s="187"/>
      <c r="X233" s="187"/>
      <c r="Y233" s="187"/>
    </row>
    <row r="234" spans="1:25">
      <c r="A234" s="186"/>
      <c r="B234" s="187"/>
      <c r="C234" s="187"/>
      <c r="D234" s="187"/>
      <c r="E234" s="187"/>
      <c r="F234" s="187"/>
      <c r="G234" s="187"/>
      <c r="H234" s="187"/>
      <c r="I234" s="187"/>
      <c r="J234" s="187"/>
      <c r="K234" s="187"/>
      <c r="L234" s="187"/>
      <c r="M234" s="187"/>
      <c r="N234" s="187"/>
      <c r="O234" s="187"/>
      <c r="P234" s="187"/>
      <c r="Q234" s="187"/>
      <c r="R234" s="187"/>
      <c r="S234" s="187"/>
      <c r="T234" s="187"/>
      <c r="U234" s="187"/>
      <c r="V234" s="187"/>
      <c r="W234" s="187"/>
      <c r="X234" s="187"/>
      <c r="Y234" s="187"/>
    </row>
    <row r="235" spans="1:25">
      <c r="A235" s="186"/>
      <c r="B235" s="187"/>
      <c r="C235" s="187"/>
      <c r="D235" s="187"/>
      <c r="E235" s="187"/>
      <c r="F235" s="187"/>
      <c r="G235" s="187"/>
      <c r="H235" s="187"/>
      <c r="I235" s="187"/>
      <c r="J235" s="187"/>
      <c r="K235" s="187"/>
      <c r="L235" s="187"/>
      <c r="M235" s="187"/>
      <c r="N235" s="187"/>
      <c r="O235" s="187"/>
      <c r="P235" s="187"/>
      <c r="Q235" s="187"/>
      <c r="R235" s="187"/>
      <c r="S235" s="187"/>
      <c r="T235" s="187"/>
      <c r="U235" s="187"/>
      <c r="V235" s="187"/>
      <c r="W235" s="187"/>
      <c r="X235" s="187"/>
      <c r="Y235" s="187"/>
    </row>
    <row r="236" spans="1:25">
      <c r="A236" s="186"/>
      <c r="B236" s="187"/>
      <c r="C236" s="187"/>
      <c r="D236" s="187"/>
      <c r="E236" s="187"/>
      <c r="F236" s="187"/>
      <c r="G236" s="187"/>
      <c r="H236" s="187"/>
      <c r="I236" s="187"/>
      <c r="J236" s="187"/>
      <c r="K236" s="187"/>
      <c r="L236" s="187"/>
      <c r="M236" s="187"/>
      <c r="N236" s="187"/>
      <c r="O236" s="187"/>
      <c r="P236" s="187"/>
      <c r="Q236" s="187"/>
      <c r="R236" s="187"/>
      <c r="S236" s="187"/>
      <c r="T236" s="187"/>
      <c r="U236" s="187"/>
      <c r="V236" s="187"/>
      <c r="W236" s="187"/>
      <c r="X236" s="187"/>
      <c r="Y236" s="187"/>
    </row>
    <row r="237" spans="1:25">
      <c r="A237" s="186"/>
      <c r="B237" s="187"/>
      <c r="C237" s="187"/>
      <c r="D237" s="187"/>
      <c r="E237" s="187"/>
      <c r="F237" s="187"/>
      <c r="G237" s="187"/>
      <c r="H237" s="187"/>
      <c r="I237" s="187"/>
      <c r="J237" s="187"/>
      <c r="K237" s="187"/>
      <c r="L237" s="187"/>
      <c r="M237" s="187"/>
      <c r="N237" s="187"/>
      <c r="O237" s="187"/>
      <c r="P237" s="187"/>
      <c r="Q237" s="187"/>
      <c r="R237" s="187"/>
      <c r="S237" s="187"/>
      <c r="T237" s="187"/>
      <c r="U237" s="187"/>
      <c r="V237" s="187"/>
      <c r="W237" s="187"/>
      <c r="X237" s="187"/>
      <c r="Y237" s="187"/>
    </row>
    <row r="238" spans="1:25">
      <c r="A238" s="186"/>
      <c r="B238" s="187"/>
      <c r="C238" s="187"/>
      <c r="D238" s="187"/>
      <c r="E238" s="187"/>
      <c r="F238" s="187"/>
      <c r="G238" s="187"/>
      <c r="H238" s="187"/>
      <c r="I238" s="187"/>
      <c r="J238" s="187"/>
      <c r="K238" s="187"/>
      <c r="L238" s="187"/>
      <c r="M238" s="187"/>
      <c r="N238" s="187"/>
      <c r="O238" s="187"/>
      <c r="P238" s="187"/>
      <c r="Q238" s="187"/>
      <c r="R238" s="187"/>
      <c r="S238" s="187"/>
      <c r="T238" s="187"/>
      <c r="U238" s="187"/>
      <c r="V238" s="187"/>
      <c r="W238" s="187"/>
      <c r="X238" s="187"/>
      <c r="Y238" s="187"/>
    </row>
    <row r="239" spans="1:25">
      <c r="A239" s="186"/>
      <c r="B239" s="187"/>
      <c r="C239" s="187"/>
      <c r="D239" s="187"/>
      <c r="E239" s="187"/>
      <c r="F239" s="187"/>
      <c r="G239" s="187"/>
      <c r="H239" s="187"/>
      <c r="I239" s="187"/>
      <c r="J239" s="187"/>
      <c r="K239" s="187"/>
      <c r="L239" s="187"/>
      <c r="M239" s="187"/>
      <c r="N239" s="187"/>
      <c r="O239" s="187"/>
      <c r="P239" s="187"/>
      <c r="Q239" s="187"/>
      <c r="R239" s="187"/>
      <c r="S239" s="187"/>
      <c r="T239" s="187"/>
      <c r="U239" s="187"/>
      <c r="V239" s="187"/>
      <c r="W239" s="187"/>
      <c r="X239" s="187"/>
      <c r="Y239" s="187"/>
    </row>
    <row r="240" spans="1:25">
      <c r="A240" s="186"/>
      <c r="B240" s="187"/>
      <c r="C240" s="187"/>
      <c r="D240" s="187"/>
      <c r="E240" s="187"/>
      <c r="F240" s="187"/>
      <c r="G240" s="187"/>
      <c r="H240" s="187"/>
      <c r="I240" s="187"/>
      <c r="J240" s="187"/>
      <c r="K240" s="187"/>
      <c r="L240" s="187"/>
      <c r="M240" s="187"/>
      <c r="N240" s="187"/>
      <c r="O240" s="187"/>
      <c r="P240" s="187"/>
      <c r="Q240" s="187"/>
      <c r="R240" s="187"/>
      <c r="S240" s="187"/>
      <c r="T240" s="187"/>
      <c r="U240" s="187"/>
      <c r="V240" s="187"/>
      <c r="W240" s="187"/>
      <c r="X240" s="187"/>
      <c r="Y240" s="187"/>
    </row>
    <row r="241" spans="1:25">
      <c r="A241" s="186"/>
      <c r="B241" s="187"/>
      <c r="C241" s="187"/>
      <c r="D241" s="187"/>
      <c r="E241" s="187"/>
      <c r="F241" s="187"/>
      <c r="G241" s="187"/>
      <c r="H241" s="187"/>
      <c r="I241" s="187"/>
      <c r="J241" s="187"/>
      <c r="K241" s="187"/>
      <c r="L241" s="187"/>
      <c r="M241" s="187"/>
      <c r="N241" s="187"/>
      <c r="O241" s="187"/>
      <c r="P241" s="187"/>
      <c r="Q241" s="187"/>
      <c r="R241" s="187"/>
      <c r="S241" s="187"/>
      <c r="T241" s="187"/>
      <c r="U241" s="187"/>
      <c r="V241" s="187"/>
      <c r="W241" s="187"/>
      <c r="X241" s="187"/>
      <c r="Y241" s="187"/>
    </row>
    <row r="242" spans="1:25">
      <c r="A242" s="186"/>
      <c r="B242" s="187"/>
      <c r="C242" s="187"/>
      <c r="D242" s="187"/>
      <c r="E242" s="187"/>
      <c r="F242" s="187"/>
      <c r="G242" s="187"/>
      <c r="H242" s="187"/>
      <c r="I242" s="187"/>
      <c r="J242" s="187"/>
      <c r="K242" s="187"/>
      <c r="L242" s="187"/>
      <c r="M242" s="187"/>
      <c r="N242" s="187"/>
      <c r="O242" s="187"/>
      <c r="P242" s="187"/>
      <c r="Q242" s="187"/>
      <c r="R242" s="187"/>
      <c r="S242" s="187"/>
      <c r="T242" s="187"/>
      <c r="U242" s="187"/>
      <c r="V242" s="187"/>
      <c r="W242" s="187"/>
      <c r="X242" s="187"/>
      <c r="Y242" s="187"/>
    </row>
    <row r="243" spans="1:25">
      <c r="A243" s="186"/>
      <c r="B243" s="187"/>
      <c r="C243" s="187"/>
      <c r="D243" s="187"/>
      <c r="E243" s="187"/>
      <c r="F243" s="187"/>
      <c r="G243" s="187"/>
      <c r="H243" s="187"/>
      <c r="I243" s="187"/>
      <c r="J243" s="187"/>
      <c r="K243" s="187"/>
      <c r="L243" s="187"/>
      <c r="M243" s="187"/>
      <c r="N243" s="187"/>
      <c r="O243" s="187"/>
      <c r="P243" s="187"/>
      <c r="Q243" s="187"/>
      <c r="R243" s="187"/>
      <c r="S243" s="187"/>
      <c r="T243" s="187"/>
      <c r="U243" s="187"/>
      <c r="V243" s="187"/>
      <c r="W243" s="187"/>
      <c r="X243" s="187"/>
      <c r="Y243" s="187"/>
    </row>
    <row r="244" spans="1:25">
      <c r="A244" s="186"/>
      <c r="B244" s="187"/>
      <c r="C244" s="187"/>
      <c r="D244" s="187"/>
      <c r="E244" s="187"/>
      <c r="F244" s="187"/>
      <c r="G244" s="187"/>
      <c r="H244" s="187"/>
      <c r="I244" s="187"/>
      <c r="J244" s="187"/>
      <c r="K244" s="187"/>
      <c r="L244" s="187"/>
      <c r="M244" s="187"/>
      <c r="N244" s="187"/>
      <c r="O244" s="187"/>
      <c r="P244" s="187"/>
      <c r="Q244" s="187"/>
      <c r="R244" s="187"/>
      <c r="S244" s="187"/>
      <c r="T244" s="187"/>
      <c r="U244" s="187"/>
      <c r="V244" s="187"/>
      <c r="W244" s="187"/>
      <c r="X244" s="187"/>
      <c r="Y244" s="187"/>
    </row>
    <row r="245" spans="1:25">
      <c r="A245" s="186"/>
      <c r="B245" s="187"/>
      <c r="C245" s="187"/>
      <c r="D245" s="187"/>
      <c r="E245" s="187"/>
      <c r="F245" s="187"/>
      <c r="G245" s="187"/>
      <c r="H245" s="187"/>
      <c r="I245" s="187"/>
      <c r="J245" s="187"/>
      <c r="K245" s="187"/>
      <c r="L245" s="187"/>
      <c r="M245" s="187"/>
      <c r="N245" s="187"/>
      <c r="O245" s="187"/>
      <c r="P245" s="187"/>
      <c r="Q245" s="187"/>
      <c r="R245" s="187"/>
      <c r="S245" s="187"/>
      <c r="T245" s="187"/>
      <c r="U245" s="187"/>
      <c r="V245" s="187"/>
      <c r="W245" s="187"/>
      <c r="X245" s="187"/>
      <c r="Y245" s="187"/>
    </row>
    <row r="246" spans="1:25">
      <c r="A246" s="186"/>
      <c r="B246" s="187"/>
      <c r="C246" s="187"/>
      <c r="D246" s="187"/>
      <c r="E246" s="187"/>
      <c r="F246" s="187"/>
      <c r="G246" s="187"/>
      <c r="H246" s="187"/>
      <c r="I246" s="187"/>
      <c r="J246" s="187"/>
      <c r="K246" s="187"/>
      <c r="L246" s="187"/>
      <c r="M246" s="187"/>
      <c r="N246" s="187"/>
      <c r="O246" s="187"/>
      <c r="P246" s="187"/>
      <c r="Q246" s="187"/>
      <c r="R246" s="187"/>
      <c r="S246" s="187"/>
      <c r="T246" s="187"/>
      <c r="U246" s="187"/>
      <c r="V246" s="187"/>
      <c r="W246" s="187"/>
      <c r="X246" s="187"/>
      <c r="Y246" s="187"/>
    </row>
    <row r="247" spans="1:25">
      <c r="A247" s="186"/>
      <c r="B247" s="187"/>
      <c r="C247" s="187"/>
      <c r="D247" s="187"/>
      <c r="E247" s="187"/>
      <c r="F247" s="187"/>
      <c r="G247" s="187"/>
      <c r="H247" s="187"/>
      <c r="I247" s="187"/>
      <c r="J247" s="187"/>
      <c r="K247" s="187"/>
      <c r="L247" s="187"/>
      <c r="M247" s="187"/>
      <c r="N247" s="187"/>
      <c r="O247" s="187"/>
      <c r="P247" s="187"/>
      <c r="Q247" s="187"/>
      <c r="R247" s="187"/>
      <c r="S247" s="187"/>
      <c r="T247" s="187"/>
      <c r="U247" s="187"/>
      <c r="V247" s="187"/>
      <c r="W247" s="187"/>
      <c r="X247" s="187"/>
      <c r="Y247" s="187"/>
    </row>
    <row r="248" spans="1:25">
      <c r="A248" s="186"/>
      <c r="B248" s="187"/>
      <c r="C248" s="187"/>
      <c r="D248" s="187"/>
      <c r="E248" s="187"/>
      <c r="F248" s="187"/>
      <c r="G248" s="187"/>
      <c r="H248" s="187"/>
      <c r="I248" s="187"/>
      <c r="J248" s="187"/>
      <c r="K248" s="187"/>
      <c r="L248" s="187"/>
      <c r="M248" s="187"/>
      <c r="N248" s="187"/>
      <c r="O248" s="187"/>
      <c r="P248" s="187"/>
      <c r="Q248" s="187"/>
      <c r="R248" s="187"/>
      <c r="S248" s="187"/>
      <c r="T248" s="187"/>
      <c r="U248" s="187"/>
      <c r="V248" s="187"/>
      <c r="W248" s="187"/>
      <c r="X248" s="187"/>
      <c r="Y248" s="187"/>
    </row>
    <row r="249" spans="1:25">
      <c r="A249" s="186"/>
      <c r="B249" s="187"/>
      <c r="C249" s="187"/>
      <c r="D249" s="187"/>
      <c r="E249" s="187"/>
      <c r="F249" s="187"/>
      <c r="G249" s="187"/>
      <c r="H249" s="187"/>
      <c r="I249" s="187"/>
      <c r="J249" s="187"/>
      <c r="K249" s="187"/>
      <c r="L249" s="187"/>
      <c r="M249" s="187"/>
      <c r="N249" s="187"/>
      <c r="O249" s="187"/>
      <c r="P249" s="187"/>
      <c r="Q249" s="187"/>
      <c r="R249" s="187"/>
      <c r="S249" s="187"/>
      <c r="T249" s="187"/>
      <c r="U249" s="187"/>
      <c r="V249" s="187"/>
      <c r="W249" s="187"/>
      <c r="X249" s="187"/>
      <c r="Y249" s="187"/>
    </row>
    <row r="250" spans="1:25">
      <c r="A250" s="186"/>
      <c r="B250" s="187"/>
      <c r="C250" s="187"/>
      <c r="D250" s="187"/>
      <c r="E250" s="187"/>
      <c r="F250" s="187"/>
      <c r="G250" s="187"/>
      <c r="H250" s="187"/>
      <c r="I250" s="187"/>
      <c r="J250" s="187"/>
      <c r="K250" s="187"/>
      <c r="L250" s="187"/>
      <c r="M250" s="187"/>
      <c r="N250" s="187"/>
      <c r="O250" s="187"/>
      <c r="P250" s="187"/>
      <c r="Q250" s="187"/>
      <c r="R250" s="187"/>
      <c r="S250" s="187"/>
      <c r="T250" s="187"/>
      <c r="U250" s="187"/>
      <c r="V250" s="187"/>
      <c r="W250" s="187"/>
      <c r="X250" s="187"/>
      <c r="Y250" s="187"/>
    </row>
    <row r="251" spans="1:25">
      <c r="A251" s="186"/>
      <c r="B251" s="187"/>
      <c r="C251" s="187"/>
      <c r="D251" s="187"/>
      <c r="E251" s="187"/>
      <c r="F251" s="187"/>
      <c r="G251" s="187"/>
      <c r="H251" s="187"/>
      <c r="I251" s="187"/>
      <c r="J251" s="187"/>
      <c r="K251" s="187"/>
      <c r="L251" s="187"/>
      <c r="M251" s="187"/>
      <c r="N251" s="187"/>
      <c r="O251" s="187"/>
      <c r="P251" s="187"/>
      <c r="Q251" s="187"/>
      <c r="R251" s="187"/>
      <c r="S251" s="187"/>
      <c r="T251" s="187"/>
      <c r="U251" s="187"/>
      <c r="V251" s="187"/>
      <c r="W251" s="187"/>
      <c r="X251" s="187"/>
      <c r="Y251" s="187"/>
    </row>
    <row r="252" spans="1:25">
      <c r="A252" s="186"/>
      <c r="B252" s="187"/>
      <c r="C252" s="187"/>
      <c r="D252" s="187"/>
      <c r="E252" s="187"/>
      <c r="F252" s="187"/>
      <c r="G252" s="187"/>
      <c r="H252" s="187"/>
      <c r="I252" s="187"/>
      <c r="J252" s="187"/>
      <c r="K252" s="187"/>
      <c r="L252" s="187"/>
      <c r="M252" s="187"/>
      <c r="N252" s="187"/>
      <c r="O252" s="187"/>
      <c r="P252" s="187"/>
      <c r="Q252" s="187"/>
      <c r="R252" s="187"/>
      <c r="S252" s="187"/>
      <c r="T252" s="187"/>
      <c r="U252" s="187"/>
      <c r="V252" s="187"/>
      <c r="W252" s="187"/>
      <c r="X252" s="187"/>
      <c r="Y252" s="187"/>
    </row>
    <row r="253" spans="1:25">
      <c r="A253" s="186"/>
      <c r="B253" s="187"/>
      <c r="C253" s="187"/>
      <c r="D253" s="187"/>
      <c r="E253" s="187"/>
      <c r="F253" s="187"/>
      <c r="G253" s="187"/>
      <c r="H253" s="187"/>
      <c r="I253" s="187"/>
      <c r="J253" s="187"/>
      <c r="K253" s="187"/>
      <c r="L253" s="187"/>
      <c r="M253" s="187"/>
      <c r="N253" s="187"/>
      <c r="O253" s="187"/>
      <c r="P253" s="187"/>
      <c r="Q253" s="187"/>
      <c r="R253" s="187"/>
      <c r="S253" s="187"/>
      <c r="T253" s="187"/>
      <c r="U253" s="187"/>
      <c r="V253" s="187"/>
      <c r="W253" s="187"/>
      <c r="X253" s="187"/>
      <c r="Y253" s="187"/>
    </row>
    <row r="254" spans="1:25">
      <c r="A254" s="186"/>
      <c r="B254" s="187"/>
      <c r="C254" s="187"/>
      <c r="D254" s="187"/>
      <c r="E254" s="187"/>
      <c r="F254" s="187"/>
      <c r="G254" s="187"/>
      <c r="H254" s="187"/>
      <c r="I254" s="187"/>
      <c r="J254" s="187"/>
      <c r="K254" s="187"/>
      <c r="L254" s="187"/>
      <c r="M254" s="187"/>
      <c r="N254" s="187"/>
      <c r="O254" s="187"/>
      <c r="P254" s="187"/>
      <c r="Q254" s="187"/>
      <c r="R254" s="187"/>
      <c r="S254" s="187"/>
      <c r="T254" s="187"/>
      <c r="U254" s="187"/>
      <c r="V254" s="187"/>
      <c r="W254" s="187"/>
      <c r="X254" s="187"/>
      <c r="Y254" s="187"/>
    </row>
    <row r="255" spans="1:25">
      <c r="A255" s="186"/>
      <c r="B255" s="187"/>
      <c r="C255" s="187"/>
      <c r="D255" s="187"/>
      <c r="E255" s="187"/>
      <c r="F255" s="187"/>
      <c r="G255" s="187"/>
      <c r="H255" s="187"/>
      <c r="I255" s="187"/>
      <c r="J255" s="187"/>
      <c r="K255" s="187"/>
      <c r="L255" s="187"/>
      <c r="M255" s="187"/>
      <c r="N255" s="187"/>
      <c r="O255" s="187"/>
      <c r="P255" s="187"/>
      <c r="Q255" s="187"/>
      <c r="R255" s="187"/>
      <c r="S255" s="187"/>
      <c r="T255" s="187"/>
      <c r="U255" s="187"/>
      <c r="V255" s="187"/>
      <c r="W255" s="187"/>
      <c r="X255" s="187"/>
      <c r="Y255" s="187"/>
    </row>
    <row r="256" spans="1:25">
      <c r="A256" s="186"/>
      <c r="B256" s="187"/>
      <c r="C256" s="187"/>
      <c r="D256" s="187"/>
      <c r="E256" s="187"/>
      <c r="F256" s="187"/>
      <c r="G256" s="187"/>
      <c r="H256" s="187"/>
      <c r="I256" s="187"/>
      <c r="J256" s="187"/>
      <c r="K256" s="187"/>
      <c r="L256" s="187"/>
      <c r="M256" s="187"/>
      <c r="N256" s="187"/>
      <c r="O256" s="187"/>
      <c r="P256" s="187"/>
      <c r="Q256" s="187"/>
      <c r="R256" s="187"/>
      <c r="S256" s="187"/>
      <c r="T256" s="187"/>
      <c r="U256" s="187"/>
      <c r="V256" s="187"/>
      <c r="W256" s="187"/>
      <c r="X256" s="187"/>
      <c r="Y256" s="187"/>
    </row>
    <row r="257" spans="1:25">
      <c r="A257" s="186"/>
      <c r="B257" s="187"/>
      <c r="C257" s="187"/>
      <c r="D257" s="187"/>
      <c r="E257" s="187"/>
      <c r="F257" s="187"/>
      <c r="G257" s="187"/>
      <c r="H257" s="187"/>
      <c r="I257" s="187"/>
      <c r="J257" s="187"/>
      <c r="K257" s="187"/>
      <c r="L257" s="187"/>
      <c r="M257" s="187"/>
      <c r="N257" s="187"/>
      <c r="O257" s="187"/>
      <c r="P257" s="187"/>
      <c r="Q257" s="187"/>
      <c r="R257" s="187"/>
      <c r="S257" s="187"/>
      <c r="T257" s="187"/>
      <c r="U257" s="187"/>
      <c r="V257" s="187"/>
      <c r="W257" s="187"/>
      <c r="X257" s="187"/>
      <c r="Y257" s="187"/>
    </row>
    <row r="258" spans="1:25">
      <c r="A258" s="186"/>
      <c r="B258" s="187"/>
      <c r="C258" s="187"/>
      <c r="D258" s="187"/>
      <c r="E258" s="187"/>
      <c r="F258" s="187"/>
      <c r="G258" s="187"/>
      <c r="H258" s="187"/>
      <c r="I258" s="187"/>
      <c r="J258" s="187"/>
      <c r="K258" s="187"/>
      <c r="L258" s="187"/>
      <c r="M258" s="187"/>
      <c r="N258" s="187"/>
      <c r="O258" s="187"/>
      <c r="P258" s="187"/>
      <c r="Q258" s="187"/>
      <c r="R258" s="187"/>
      <c r="S258" s="187"/>
      <c r="T258" s="187"/>
      <c r="U258" s="187"/>
      <c r="V258" s="187"/>
      <c r="W258" s="187"/>
      <c r="X258" s="187"/>
      <c r="Y258" s="187"/>
    </row>
    <row r="259" spans="1:25">
      <c r="A259" s="186"/>
      <c r="B259" s="187"/>
      <c r="C259" s="187"/>
      <c r="D259" s="187"/>
      <c r="E259" s="187"/>
      <c r="F259" s="187"/>
      <c r="G259" s="187"/>
      <c r="H259" s="187"/>
      <c r="I259" s="187"/>
      <c r="J259" s="187"/>
      <c r="K259" s="187"/>
      <c r="L259" s="187"/>
      <c r="M259" s="187"/>
      <c r="N259" s="187"/>
      <c r="O259" s="187"/>
      <c r="P259" s="187"/>
      <c r="Q259" s="187"/>
      <c r="R259" s="187"/>
      <c r="S259" s="187"/>
      <c r="T259" s="187"/>
      <c r="U259" s="187"/>
      <c r="V259" s="187"/>
      <c r="W259" s="187"/>
      <c r="X259" s="187"/>
      <c r="Y259" s="187"/>
    </row>
    <row r="260" spans="1:25">
      <c r="A260" s="186"/>
      <c r="B260" s="187"/>
      <c r="C260" s="187"/>
      <c r="D260" s="187"/>
      <c r="E260" s="187"/>
      <c r="F260" s="187"/>
      <c r="G260" s="187"/>
      <c r="H260" s="187"/>
      <c r="I260" s="187"/>
      <c r="J260" s="187"/>
      <c r="K260" s="187"/>
      <c r="L260" s="187"/>
      <c r="M260" s="187"/>
      <c r="N260" s="187"/>
      <c r="O260" s="187"/>
      <c r="P260" s="187"/>
      <c r="Q260" s="187"/>
      <c r="R260" s="187"/>
      <c r="S260" s="187"/>
      <c r="T260" s="187"/>
      <c r="U260" s="187"/>
      <c r="V260" s="187"/>
      <c r="W260" s="187"/>
      <c r="X260" s="187"/>
      <c r="Y260" s="187"/>
    </row>
    <row r="261" spans="1:25">
      <c r="A261" s="186"/>
      <c r="B261" s="187"/>
      <c r="C261" s="187"/>
      <c r="D261" s="187"/>
      <c r="E261" s="187"/>
      <c r="F261" s="187"/>
      <c r="G261" s="187"/>
      <c r="H261" s="187"/>
      <c r="I261" s="187"/>
      <c r="J261" s="187"/>
      <c r="K261" s="187"/>
      <c r="L261" s="187"/>
      <c r="M261" s="187"/>
      <c r="N261" s="187"/>
      <c r="O261" s="187"/>
      <c r="P261" s="187"/>
      <c r="Q261" s="187"/>
      <c r="R261" s="187"/>
      <c r="S261" s="187"/>
      <c r="T261" s="187"/>
      <c r="U261" s="187"/>
      <c r="V261" s="187"/>
      <c r="W261" s="187"/>
      <c r="X261" s="187"/>
      <c r="Y261" s="187"/>
    </row>
    <row r="262" spans="1:25">
      <c r="A262" s="186"/>
      <c r="B262" s="187"/>
      <c r="C262" s="187"/>
      <c r="D262" s="187"/>
      <c r="E262" s="187"/>
      <c r="F262" s="187"/>
      <c r="G262" s="187"/>
      <c r="H262" s="187"/>
      <c r="I262" s="187"/>
      <c r="J262" s="187"/>
      <c r="K262" s="187"/>
      <c r="L262" s="187"/>
      <c r="M262" s="187"/>
      <c r="N262" s="187"/>
      <c r="O262" s="187"/>
      <c r="P262" s="187"/>
      <c r="Q262" s="187"/>
      <c r="R262" s="187"/>
      <c r="S262" s="187"/>
      <c r="T262" s="187"/>
      <c r="U262" s="187"/>
      <c r="V262" s="187"/>
      <c r="W262" s="187"/>
      <c r="X262" s="187"/>
      <c r="Y262" s="187"/>
    </row>
    <row r="263" spans="1:25">
      <c r="A263" s="186"/>
      <c r="B263" s="187"/>
      <c r="C263" s="187"/>
      <c r="D263" s="187"/>
      <c r="E263" s="187"/>
      <c r="F263" s="187"/>
      <c r="G263" s="187"/>
      <c r="H263" s="187"/>
      <c r="I263" s="187"/>
      <c r="J263" s="187"/>
      <c r="K263" s="187"/>
      <c r="L263" s="187"/>
      <c r="M263" s="187"/>
      <c r="N263" s="187"/>
      <c r="O263" s="187"/>
      <c r="P263" s="187"/>
      <c r="Q263" s="187"/>
      <c r="R263" s="187"/>
      <c r="S263" s="187"/>
      <c r="T263" s="187"/>
      <c r="U263" s="187"/>
      <c r="V263" s="187"/>
      <c r="W263" s="187"/>
      <c r="X263" s="187"/>
      <c r="Y263" s="187"/>
    </row>
    <row r="264" spans="1:25">
      <c r="A264" s="186"/>
      <c r="B264" s="187"/>
      <c r="C264" s="187"/>
      <c r="D264" s="187"/>
      <c r="E264" s="187"/>
      <c r="F264" s="187"/>
      <c r="G264" s="187"/>
      <c r="H264" s="187"/>
      <c r="I264" s="187"/>
      <c r="J264" s="187"/>
      <c r="K264" s="187"/>
      <c r="L264" s="187"/>
      <c r="M264" s="187"/>
      <c r="N264" s="187"/>
      <c r="O264" s="187"/>
      <c r="P264" s="187"/>
      <c r="Q264" s="187"/>
      <c r="R264" s="187"/>
      <c r="S264" s="187"/>
      <c r="T264" s="187"/>
      <c r="U264" s="187"/>
      <c r="V264" s="187"/>
      <c r="W264" s="187"/>
      <c r="X264" s="187"/>
      <c r="Y264" s="187"/>
    </row>
    <row r="265" spans="1:25">
      <c r="A265" s="186"/>
      <c r="B265" s="187"/>
      <c r="C265" s="187"/>
      <c r="D265" s="187"/>
      <c r="E265" s="187"/>
      <c r="F265" s="187"/>
      <c r="G265" s="187"/>
      <c r="H265" s="187"/>
      <c r="I265" s="187"/>
      <c r="J265" s="187"/>
      <c r="K265" s="187"/>
      <c r="L265" s="187"/>
      <c r="M265" s="187"/>
      <c r="N265" s="187"/>
      <c r="O265" s="187"/>
      <c r="P265" s="187"/>
      <c r="Q265" s="187"/>
      <c r="R265" s="187"/>
      <c r="S265" s="187"/>
      <c r="T265" s="187"/>
      <c r="U265" s="187"/>
      <c r="V265" s="187"/>
      <c r="W265" s="187"/>
      <c r="X265" s="187"/>
      <c r="Y265" s="187"/>
    </row>
    <row r="266" spans="1:25">
      <c r="A266" s="186"/>
      <c r="B266" s="187"/>
      <c r="C266" s="187"/>
      <c r="D266" s="187"/>
      <c r="E266" s="187"/>
      <c r="F266" s="187"/>
      <c r="G266" s="187"/>
      <c r="H266" s="187"/>
      <c r="I266" s="187"/>
      <c r="J266" s="187"/>
      <c r="K266" s="187"/>
      <c r="L266" s="187"/>
      <c r="M266" s="187"/>
      <c r="N266" s="187"/>
      <c r="O266" s="187"/>
      <c r="P266" s="187"/>
      <c r="Q266" s="187"/>
      <c r="R266" s="187"/>
      <c r="S266" s="187"/>
      <c r="T266" s="187"/>
      <c r="U266" s="187"/>
      <c r="V266" s="187"/>
      <c r="W266" s="187"/>
      <c r="X266" s="187"/>
      <c r="Y266" s="187"/>
    </row>
    <row r="267" spans="1:25">
      <c r="A267" s="186"/>
      <c r="B267" s="187"/>
      <c r="C267" s="187"/>
      <c r="D267" s="187"/>
      <c r="E267" s="187"/>
      <c r="F267" s="187"/>
      <c r="G267" s="187"/>
      <c r="H267" s="187"/>
      <c r="I267" s="187"/>
      <c r="J267" s="187"/>
      <c r="K267" s="187"/>
      <c r="L267" s="187"/>
      <c r="M267" s="187"/>
      <c r="N267" s="187"/>
      <c r="O267" s="187"/>
      <c r="P267" s="187"/>
      <c r="Q267" s="187"/>
      <c r="R267" s="187"/>
      <c r="S267" s="187"/>
      <c r="T267" s="187"/>
      <c r="U267" s="187"/>
      <c r="V267" s="187"/>
      <c r="W267" s="187"/>
      <c r="X267" s="187"/>
      <c r="Y267" s="187"/>
    </row>
    <row r="268" spans="1:25">
      <c r="A268" s="186"/>
      <c r="B268" s="187"/>
      <c r="C268" s="187"/>
      <c r="D268" s="187"/>
      <c r="E268" s="187"/>
      <c r="F268" s="187"/>
      <c r="G268" s="187"/>
      <c r="H268" s="187"/>
      <c r="I268" s="187"/>
      <c r="J268" s="187"/>
      <c r="K268" s="187"/>
      <c r="L268" s="187"/>
      <c r="M268" s="187"/>
      <c r="N268" s="187"/>
      <c r="O268" s="187"/>
      <c r="P268" s="187"/>
      <c r="Q268" s="187"/>
      <c r="R268" s="187"/>
      <c r="S268" s="187"/>
      <c r="T268" s="187"/>
      <c r="U268" s="187"/>
      <c r="V268" s="187"/>
      <c r="W268" s="187"/>
      <c r="X268" s="187"/>
      <c r="Y268" s="187"/>
    </row>
  </sheetData>
  <mergeCells count="6">
    <mergeCell ref="A3:F3"/>
    <mergeCell ref="C63:E63"/>
    <mergeCell ref="C64:E64"/>
    <mergeCell ref="C68:E68"/>
    <mergeCell ref="A1:B1"/>
    <mergeCell ref="A2:B2"/>
  </mergeCells>
  <pageMargins left="0.59" right="0.49" top="0.75" bottom="0.75" header="0" footer="0"/>
  <pageSetup firstPageNumber="23" orientation="landscape" useFirstPageNumber="1"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Y1006"/>
  <sheetViews>
    <sheetView workbookViewId="0">
      <selection activeCell="A27" sqref="A27:E27"/>
    </sheetView>
  </sheetViews>
  <sheetFormatPr defaultColWidth="14.42578125" defaultRowHeight="15" customHeight="1"/>
  <cols>
    <col min="1" max="1" width="6.7109375" style="169" customWidth="1"/>
    <col min="2" max="2" width="88.7109375" style="169" customWidth="1"/>
    <col min="3" max="3" width="20.5703125" style="169" customWidth="1"/>
    <col min="4" max="4" width="11.85546875" style="169" customWidth="1"/>
    <col min="5" max="5" width="9.42578125" style="169" customWidth="1"/>
    <col min="6" max="6" width="9.140625" style="169" customWidth="1"/>
    <col min="7" max="25" width="10" style="169" customWidth="1"/>
    <col min="26" max="16384" width="14.42578125" style="169"/>
  </cols>
  <sheetData>
    <row r="1" spans="1:25" ht="19.5" customHeight="1">
      <c r="A1" s="329" t="s">
        <v>465</v>
      </c>
      <c r="B1" s="187"/>
      <c r="C1" s="187"/>
      <c r="D1" s="187"/>
      <c r="E1" s="168" t="s">
        <v>546</v>
      </c>
      <c r="F1" s="173"/>
      <c r="G1" s="173"/>
      <c r="H1" s="173"/>
      <c r="I1" s="173"/>
      <c r="J1" s="173"/>
      <c r="K1" s="173"/>
      <c r="L1" s="173"/>
      <c r="M1" s="173"/>
      <c r="N1" s="173"/>
      <c r="O1" s="173"/>
      <c r="P1" s="173"/>
      <c r="Q1" s="173"/>
      <c r="R1" s="173"/>
      <c r="S1" s="173"/>
      <c r="T1" s="173"/>
      <c r="U1" s="173"/>
      <c r="V1" s="173"/>
      <c r="W1" s="173"/>
      <c r="X1" s="173"/>
      <c r="Y1" s="173"/>
    </row>
    <row r="2" spans="1:25" ht="19.5" customHeight="1">
      <c r="A2" s="330" t="s">
        <v>547</v>
      </c>
      <c r="B2" s="187"/>
      <c r="C2" s="187"/>
      <c r="D2" s="187"/>
      <c r="E2" s="198"/>
      <c r="F2" s="173"/>
      <c r="G2" s="173"/>
      <c r="H2" s="173"/>
      <c r="I2" s="173"/>
      <c r="J2" s="173"/>
      <c r="K2" s="173"/>
      <c r="L2" s="173"/>
      <c r="M2" s="173"/>
      <c r="N2" s="173"/>
      <c r="O2" s="173"/>
      <c r="P2" s="173"/>
      <c r="Q2" s="173"/>
      <c r="R2" s="173"/>
      <c r="S2" s="173"/>
      <c r="T2" s="173"/>
      <c r="U2" s="173"/>
      <c r="V2" s="173"/>
      <c r="W2" s="173"/>
      <c r="X2" s="173"/>
      <c r="Y2" s="173"/>
    </row>
    <row r="3" spans="1:25" ht="19.5" customHeight="1">
      <c r="A3" s="686" t="s">
        <v>548</v>
      </c>
      <c r="B3" s="687"/>
      <c r="C3" s="687"/>
      <c r="D3" s="687"/>
      <c r="E3" s="687"/>
      <c r="F3" s="173"/>
      <c r="G3" s="173"/>
      <c r="H3" s="173"/>
      <c r="I3" s="173"/>
      <c r="J3" s="173"/>
      <c r="K3" s="173"/>
      <c r="L3" s="173"/>
      <c r="M3" s="173"/>
      <c r="N3" s="173"/>
      <c r="O3" s="173"/>
      <c r="P3" s="173"/>
      <c r="Q3" s="173"/>
      <c r="R3" s="173"/>
      <c r="S3" s="173"/>
      <c r="T3" s="173"/>
      <c r="U3" s="173"/>
      <c r="V3" s="173"/>
      <c r="W3" s="173"/>
      <c r="X3" s="173"/>
      <c r="Y3" s="173"/>
    </row>
    <row r="4" spans="1:25" ht="13.5" customHeight="1">
      <c r="A4" s="175"/>
      <c r="B4" s="175"/>
      <c r="C4" s="175"/>
      <c r="D4" s="175"/>
      <c r="E4" s="166"/>
      <c r="F4" s="173"/>
      <c r="G4" s="173"/>
      <c r="H4" s="173"/>
      <c r="I4" s="173"/>
      <c r="J4" s="173"/>
      <c r="K4" s="173"/>
      <c r="L4" s="173"/>
      <c r="M4" s="173"/>
      <c r="N4" s="173"/>
      <c r="O4" s="173"/>
      <c r="P4" s="173"/>
      <c r="Q4" s="173"/>
      <c r="R4" s="173"/>
      <c r="S4" s="173"/>
      <c r="T4" s="173"/>
      <c r="U4" s="173"/>
      <c r="V4" s="173"/>
      <c r="W4" s="173"/>
      <c r="X4" s="173"/>
      <c r="Y4" s="173"/>
    </row>
    <row r="5" spans="1:25" ht="37.5" customHeight="1">
      <c r="A5" s="181" t="s">
        <v>5</v>
      </c>
      <c r="B5" s="182" t="s">
        <v>549</v>
      </c>
      <c r="C5" s="182" t="s">
        <v>550</v>
      </c>
      <c r="D5" s="182" t="s">
        <v>551</v>
      </c>
      <c r="E5" s="183" t="s">
        <v>13</v>
      </c>
      <c r="F5" s="173"/>
      <c r="G5" s="173"/>
      <c r="H5" s="173"/>
      <c r="I5" s="173"/>
      <c r="J5" s="173"/>
      <c r="K5" s="173"/>
      <c r="L5" s="173"/>
      <c r="M5" s="173"/>
      <c r="N5" s="173"/>
      <c r="O5" s="173"/>
      <c r="P5" s="173"/>
      <c r="Q5" s="173"/>
      <c r="R5" s="173"/>
      <c r="S5" s="173"/>
      <c r="T5" s="173"/>
      <c r="U5" s="173"/>
      <c r="V5" s="173"/>
      <c r="W5" s="173"/>
      <c r="X5" s="173"/>
      <c r="Y5" s="173"/>
    </row>
    <row r="6" spans="1:25" ht="14.25">
      <c r="A6" s="568" t="s">
        <v>25</v>
      </c>
      <c r="B6" s="358" t="s">
        <v>552</v>
      </c>
      <c r="C6" s="569"/>
      <c r="D6" s="570"/>
      <c r="E6" s="571"/>
      <c r="F6" s="173"/>
      <c r="G6" s="173"/>
      <c r="H6" s="173"/>
      <c r="I6" s="173"/>
      <c r="J6" s="173"/>
      <c r="K6" s="173"/>
      <c r="L6" s="173"/>
      <c r="M6" s="173"/>
      <c r="N6" s="173"/>
      <c r="O6" s="173"/>
      <c r="P6" s="173"/>
      <c r="Q6" s="173"/>
      <c r="R6" s="173"/>
      <c r="S6" s="173"/>
      <c r="T6" s="173"/>
      <c r="U6" s="173"/>
      <c r="V6" s="173"/>
      <c r="W6" s="173"/>
      <c r="X6" s="173"/>
      <c r="Y6" s="173"/>
    </row>
    <row r="7" spans="1:25" ht="18.75" customHeight="1">
      <c r="A7" s="572">
        <v>1</v>
      </c>
      <c r="B7" s="573" t="s">
        <v>553</v>
      </c>
      <c r="C7" s="574"/>
      <c r="D7" s="575"/>
      <c r="E7" s="576"/>
      <c r="F7" s="173"/>
      <c r="G7" s="173"/>
      <c r="H7" s="173"/>
      <c r="I7" s="173"/>
      <c r="J7" s="173"/>
      <c r="K7" s="173"/>
      <c r="L7" s="173"/>
      <c r="M7" s="173"/>
      <c r="N7" s="173"/>
      <c r="O7" s="173"/>
      <c r="P7" s="173"/>
      <c r="Q7" s="173"/>
      <c r="R7" s="173"/>
      <c r="S7" s="173"/>
      <c r="T7" s="173"/>
      <c r="U7" s="173"/>
      <c r="V7" s="173"/>
      <c r="W7" s="173"/>
      <c r="X7" s="173"/>
      <c r="Y7" s="173"/>
    </row>
    <row r="8" spans="1:25" ht="18.75" customHeight="1">
      <c r="A8" s="572">
        <v>2</v>
      </c>
      <c r="B8" s="573" t="s">
        <v>554</v>
      </c>
      <c r="C8" s="573"/>
      <c r="D8" s="575"/>
      <c r="E8" s="576"/>
      <c r="F8" s="173"/>
      <c r="G8" s="173"/>
      <c r="H8" s="173"/>
      <c r="I8" s="173"/>
      <c r="J8" s="173"/>
      <c r="K8" s="173"/>
      <c r="L8" s="173"/>
      <c r="M8" s="173"/>
      <c r="N8" s="173"/>
      <c r="O8" s="173"/>
      <c r="P8" s="173"/>
      <c r="Q8" s="173"/>
      <c r="R8" s="173"/>
      <c r="S8" s="173"/>
      <c r="T8" s="173"/>
      <c r="U8" s="173"/>
      <c r="V8" s="173"/>
      <c r="W8" s="173"/>
      <c r="X8" s="173"/>
      <c r="Y8" s="173"/>
    </row>
    <row r="9" spans="1:25" ht="18.75" customHeight="1">
      <c r="A9" s="572">
        <v>3</v>
      </c>
      <c r="B9" s="573" t="s">
        <v>555</v>
      </c>
      <c r="C9" s="573"/>
      <c r="D9" s="575"/>
      <c r="E9" s="576"/>
      <c r="F9" s="173"/>
      <c r="G9" s="173"/>
      <c r="H9" s="173"/>
      <c r="I9" s="173"/>
      <c r="J9" s="173"/>
      <c r="K9" s="173"/>
      <c r="L9" s="173"/>
      <c r="M9" s="173"/>
      <c r="N9" s="173"/>
      <c r="O9" s="173"/>
      <c r="P9" s="173"/>
      <c r="Q9" s="173"/>
      <c r="R9" s="173"/>
      <c r="S9" s="173"/>
      <c r="T9" s="173"/>
      <c r="U9" s="173"/>
      <c r="V9" s="173"/>
      <c r="W9" s="173"/>
      <c r="X9" s="173"/>
      <c r="Y9" s="173"/>
    </row>
    <row r="10" spans="1:25">
      <c r="A10" s="577" t="s">
        <v>38</v>
      </c>
      <c r="B10" s="358" t="s">
        <v>556</v>
      </c>
      <c r="C10" s="358"/>
      <c r="D10" s="574"/>
      <c r="E10" s="578"/>
      <c r="F10" s="173"/>
      <c r="G10" s="173"/>
      <c r="H10" s="173"/>
      <c r="I10" s="173"/>
      <c r="J10" s="173"/>
      <c r="K10" s="173"/>
      <c r="L10" s="173"/>
      <c r="M10" s="173"/>
      <c r="N10" s="173"/>
      <c r="O10" s="173"/>
      <c r="P10" s="173"/>
      <c r="Q10" s="173"/>
      <c r="R10" s="173"/>
      <c r="S10" s="173"/>
      <c r="T10" s="173"/>
      <c r="U10" s="173"/>
      <c r="V10" s="173"/>
      <c r="W10" s="173"/>
      <c r="X10" s="173"/>
      <c r="Y10" s="173"/>
    </row>
    <row r="11" spans="1:25" ht="18.75" customHeight="1">
      <c r="A11" s="577" t="s">
        <v>46</v>
      </c>
      <c r="B11" s="358" t="s">
        <v>557</v>
      </c>
      <c r="C11" s="358"/>
      <c r="D11" s="579">
        <f>SUM(D12:D16)</f>
        <v>15000</v>
      </c>
      <c r="E11" s="576"/>
      <c r="F11" s="580"/>
      <c r="G11" s="580"/>
      <c r="H11" s="580"/>
      <c r="I11" s="580"/>
      <c r="J11" s="580"/>
      <c r="K11" s="580"/>
      <c r="L11" s="580"/>
      <c r="M11" s="580"/>
      <c r="N11" s="580"/>
      <c r="O11" s="580"/>
      <c r="P11" s="580"/>
      <c r="Q11" s="580"/>
      <c r="R11" s="580"/>
      <c r="S11" s="580"/>
      <c r="T11" s="580"/>
      <c r="U11" s="580"/>
      <c r="V11" s="580"/>
      <c r="W11" s="580"/>
      <c r="X11" s="580"/>
      <c r="Y11" s="580"/>
    </row>
    <row r="12" spans="1:25" ht="19.5" customHeight="1">
      <c r="A12" s="572">
        <v>1</v>
      </c>
      <c r="B12" s="573" t="s">
        <v>558</v>
      </c>
      <c r="C12" s="573"/>
      <c r="D12" s="185">
        <v>3000</v>
      </c>
      <c r="E12" s="578"/>
      <c r="F12" s="173"/>
      <c r="G12" s="173"/>
      <c r="H12" s="173"/>
      <c r="I12" s="173"/>
      <c r="J12" s="173"/>
      <c r="K12" s="173"/>
      <c r="L12" s="173"/>
      <c r="M12" s="173"/>
      <c r="N12" s="173"/>
      <c r="O12" s="173"/>
      <c r="P12" s="173"/>
      <c r="Q12" s="173"/>
      <c r="R12" s="173"/>
      <c r="S12" s="173"/>
      <c r="T12" s="173"/>
      <c r="U12" s="173"/>
      <c r="V12" s="173"/>
      <c r="W12" s="173"/>
      <c r="X12" s="173"/>
      <c r="Y12" s="173"/>
    </row>
    <row r="13" spans="1:25" ht="19.5" customHeight="1">
      <c r="A13" s="572">
        <v>2</v>
      </c>
      <c r="B13" s="573" t="s">
        <v>559</v>
      </c>
      <c r="C13" s="573"/>
      <c r="D13" s="185">
        <v>3000</v>
      </c>
      <c r="E13" s="578"/>
      <c r="F13" s="173"/>
      <c r="G13" s="173"/>
      <c r="H13" s="173"/>
      <c r="I13" s="173"/>
      <c r="J13" s="173"/>
      <c r="K13" s="173"/>
      <c r="L13" s="173"/>
      <c r="M13" s="173"/>
      <c r="N13" s="173"/>
      <c r="O13" s="173"/>
      <c r="P13" s="173"/>
      <c r="Q13" s="173"/>
      <c r="R13" s="173"/>
      <c r="S13" s="173"/>
      <c r="T13" s="173"/>
      <c r="U13" s="173"/>
      <c r="V13" s="173"/>
      <c r="W13" s="173"/>
      <c r="X13" s="173"/>
      <c r="Y13" s="173"/>
    </row>
    <row r="14" spans="1:25" ht="19.5" customHeight="1">
      <c r="A14" s="572">
        <v>3</v>
      </c>
      <c r="B14" s="573" t="s">
        <v>560</v>
      </c>
      <c r="C14" s="573"/>
      <c r="D14" s="185">
        <v>3000</v>
      </c>
      <c r="E14" s="578"/>
      <c r="F14" s="173"/>
      <c r="G14" s="173"/>
      <c r="H14" s="173"/>
      <c r="I14" s="173"/>
      <c r="J14" s="173"/>
      <c r="K14" s="173"/>
      <c r="L14" s="173"/>
      <c r="M14" s="173"/>
      <c r="N14" s="173"/>
      <c r="O14" s="173"/>
      <c r="P14" s="173"/>
      <c r="Q14" s="173"/>
      <c r="R14" s="173"/>
      <c r="S14" s="173"/>
      <c r="T14" s="173"/>
      <c r="U14" s="173"/>
      <c r="V14" s="173"/>
      <c r="W14" s="173"/>
      <c r="X14" s="173"/>
      <c r="Y14" s="173"/>
    </row>
    <row r="15" spans="1:25" ht="19.5" customHeight="1">
      <c r="A15" s="572">
        <v>4</v>
      </c>
      <c r="B15" s="573" t="s">
        <v>561</v>
      </c>
      <c r="C15" s="573"/>
      <c r="D15" s="185">
        <v>3000</v>
      </c>
      <c r="E15" s="578"/>
      <c r="F15" s="173"/>
      <c r="G15" s="173"/>
      <c r="H15" s="173"/>
      <c r="I15" s="173"/>
      <c r="J15" s="173"/>
      <c r="K15" s="173"/>
      <c r="L15" s="173"/>
      <c r="M15" s="173"/>
      <c r="N15" s="173"/>
      <c r="O15" s="173"/>
      <c r="P15" s="173"/>
      <c r="Q15" s="173"/>
      <c r="R15" s="173"/>
      <c r="S15" s="173"/>
      <c r="T15" s="173"/>
      <c r="U15" s="173"/>
      <c r="V15" s="173"/>
      <c r="W15" s="173"/>
      <c r="X15" s="173"/>
      <c r="Y15" s="173"/>
    </row>
    <row r="16" spans="1:25" ht="30">
      <c r="A16" s="572">
        <v>5</v>
      </c>
      <c r="B16" s="573" t="s">
        <v>562</v>
      </c>
      <c r="C16" s="573"/>
      <c r="D16" s="185">
        <v>3000</v>
      </c>
      <c r="E16" s="578"/>
      <c r="F16" s="173"/>
      <c r="G16" s="173"/>
      <c r="H16" s="173"/>
      <c r="I16" s="173"/>
      <c r="J16" s="173"/>
      <c r="K16" s="173"/>
      <c r="L16" s="173"/>
      <c r="M16" s="173"/>
      <c r="N16" s="173"/>
      <c r="O16" s="173"/>
      <c r="P16" s="173"/>
      <c r="Q16" s="173"/>
      <c r="R16" s="173"/>
      <c r="S16" s="173"/>
      <c r="T16" s="173"/>
      <c r="U16" s="173"/>
      <c r="V16" s="173"/>
      <c r="W16" s="173"/>
      <c r="X16" s="173"/>
      <c r="Y16" s="173"/>
    </row>
    <row r="17" spans="1:25" ht="18.75" customHeight="1">
      <c r="A17" s="577" t="s">
        <v>54</v>
      </c>
      <c r="B17" s="358" t="s">
        <v>563</v>
      </c>
      <c r="C17" s="358"/>
      <c r="D17" s="163">
        <f>SUM(D18:D19)</f>
        <v>80000</v>
      </c>
      <c r="E17" s="578"/>
      <c r="F17" s="580"/>
      <c r="G17" s="580"/>
      <c r="H17" s="580"/>
      <c r="I17" s="580"/>
      <c r="J17" s="580"/>
      <c r="K17" s="580"/>
      <c r="L17" s="580"/>
      <c r="M17" s="580"/>
      <c r="N17" s="580"/>
      <c r="O17" s="580"/>
      <c r="P17" s="580"/>
      <c r="Q17" s="580"/>
      <c r="R17" s="580"/>
      <c r="S17" s="580"/>
      <c r="T17" s="580"/>
      <c r="U17" s="580"/>
      <c r="V17" s="580"/>
      <c r="W17" s="580"/>
      <c r="X17" s="580"/>
      <c r="Y17" s="580"/>
    </row>
    <row r="18" spans="1:25" ht="38.25" customHeight="1">
      <c r="A18" s="572">
        <v>1</v>
      </c>
      <c r="B18" s="573" t="s">
        <v>564</v>
      </c>
      <c r="C18" s="573" t="s">
        <v>565</v>
      </c>
      <c r="D18" s="185">
        <v>50000</v>
      </c>
      <c r="E18" s="578"/>
      <c r="F18" s="173"/>
      <c r="G18" s="173"/>
      <c r="H18" s="173"/>
      <c r="I18" s="173"/>
      <c r="J18" s="173"/>
      <c r="K18" s="173"/>
      <c r="L18" s="173"/>
      <c r="M18" s="173"/>
      <c r="N18" s="173"/>
      <c r="O18" s="173"/>
      <c r="P18" s="173"/>
      <c r="Q18" s="173"/>
      <c r="R18" s="173"/>
      <c r="S18" s="173"/>
      <c r="T18" s="173"/>
      <c r="U18" s="173"/>
      <c r="V18" s="173"/>
      <c r="W18" s="173"/>
      <c r="X18" s="173"/>
      <c r="Y18" s="173"/>
    </row>
    <row r="19" spans="1:25" ht="30.75" customHeight="1">
      <c r="A19" s="572">
        <v>2</v>
      </c>
      <c r="B19" s="573" t="s">
        <v>566</v>
      </c>
      <c r="C19" s="573" t="s">
        <v>567</v>
      </c>
      <c r="D19" s="185">
        <v>30000</v>
      </c>
      <c r="E19" s="578"/>
      <c r="F19" s="173"/>
      <c r="G19" s="173"/>
      <c r="H19" s="173"/>
      <c r="I19" s="173"/>
      <c r="J19" s="173"/>
      <c r="K19" s="173"/>
      <c r="L19" s="173"/>
      <c r="M19" s="173"/>
      <c r="N19" s="173"/>
      <c r="O19" s="173"/>
      <c r="P19" s="173"/>
      <c r="Q19" s="173"/>
      <c r="R19" s="173"/>
      <c r="S19" s="173"/>
      <c r="T19" s="173"/>
      <c r="U19" s="173"/>
      <c r="V19" s="173"/>
      <c r="W19" s="173"/>
      <c r="X19" s="173"/>
      <c r="Y19" s="173"/>
    </row>
    <row r="20" spans="1:25" ht="18.75" customHeight="1">
      <c r="A20" s="577" t="s">
        <v>61</v>
      </c>
      <c r="B20" s="358" t="s">
        <v>568</v>
      </c>
      <c r="C20" s="358"/>
      <c r="D20" s="574"/>
      <c r="E20" s="578"/>
      <c r="F20" s="173"/>
      <c r="G20" s="173"/>
      <c r="H20" s="173"/>
      <c r="I20" s="173"/>
      <c r="J20" s="173"/>
      <c r="K20" s="173"/>
      <c r="L20" s="173"/>
      <c r="M20" s="173"/>
      <c r="N20" s="173"/>
      <c r="O20" s="173"/>
      <c r="P20" s="173"/>
      <c r="Q20" s="173"/>
      <c r="R20" s="173"/>
      <c r="S20" s="173"/>
      <c r="T20" s="173"/>
      <c r="U20" s="173"/>
      <c r="V20" s="173"/>
      <c r="W20" s="173"/>
      <c r="X20" s="173"/>
      <c r="Y20" s="173"/>
    </row>
    <row r="21" spans="1:25" ht="18.75" customHeight="1" thickBot="1">
      <c r="A21" s="581"/>
      <c r="B21" s="582" t="s">
        <v>460</v>
      </c>
      <c r="C21" s="582"/>
      <c r="D21" s="583">
        <f>D17+D11</f>
        <v>95000</v>
      </c>
      <c r="E21" s="584"/>
      <c r="F21" s="173"/>
      <c r="G21" s="173"/>
      <c r="H21" s="173"/>
      <c r="I21" s="173"/>
      <c r="J21" s="173"/>
      <c r="K21" s="173"/>
      <c r="L21" s="173"/>
      <c r="M21" s="173"/>
      <c r="N21" s="173"/>
      <c r="O21" s="173"/>
      <c r="P21" s="173"/>
      <c r="Q21" s="173"/>
      <c r="R21" s="173"/>
      <c r="S21" s="173"/>
      <c r="T21" s="173"/>
      <c r="U21" s="173"/>
      <c r="V21" s="173"/>
      <c r="W21" s="173"/>
      <c r="X21" s="173"/>
      <c r="Y21" s="173"/>
    </row>
    <row r="22" spans="1:25" ht="18.75" customHeight="1" thickTop="1">
      <c r="A22" s="585"/>
      <c r="B22" s="586"/>
      <c r="C22" s="688" t="s">
        <v>569</v>
      </c>
      <c r="D22" s="689"/>
      <c r="E22" s="689"/>
      <c r="F22" s="587"/>
      <c r="G22" s="173"/>
      <c r="H22" s="173"/>
      <c r="I22" s="173"/>
      <c r="J22" s="173"/>
      <c r="K22" s="173"/>
      <c r="L22" s="173"/>
      <c r="M22" s="173"/>
      <c r="N22" s="173"/>
      <c r="O22" s="173"/>
      <c r="P22" s="173"/>
      <c r="Q22" s="173"/>
      <c r="R22" s="173"/>
      <c r="S22" s="173"/>
      <c r="T22" s="173"/>
      <c r="U22" s="173"/>
      <c r="V22" s="173"/>
      <c r="W22" s="173"/>
      <c r="X22" s="173"/>
      <c r="Y22" s="173"/>
    </row>
    <row r="23" spans="1:25" ht="18.75" customHeight="1">
      <c r="A23" s="585"/>
      <c r="B23" s="324"/>
      <c r="C23" s="661" t="s">
        <v>78</v>
      </c>
      <c r="D23" s="687"/>
      <c r="F23" s="587"/>
      <c r="G23" s="173"/>
      <c r="H23" s="173"/>
      <c r="I23" s="173"/>
      <c r="J23" s="173"/>
      <c r="K23" s="173"/>
      <c r="L23" s="173"/>
      <c r="M23" s="173"/>
      <c r="N23" s="173"/>
      <c r="O23" s="173"/>
      <c r="P23" s="173"/>
      <c r="Q23" s="173"/>
      <c r="R23" s="173"/>
      <c r="S23" s="173"/>
      <c r="T23" s="173"/>
      <c r="U23" s="173"/>
      <c r="V23" s="173"/>
      <c r="W23" s="173"/>
      <c r="X23" s="173"/>
      <c r="Y23" s="173"/>
    </row>
    <row r="24" spans="1:25" ht="18.75" customHeight="1">
      <c r="A24" s="585"/>
      <c r="B24" s="324"/>
      <c r="C24" s="316"/>
      <c r="D24" s="316"/>
      <c r="F24" s="587"/>
      <c r="G24" s="173"/>
      <c r="H24" s="173"/>
      <c r="I24" s="173"/>
      <c r="J24" s="173"/>
      <c r="K24" s="173"/>
      <c r="L24" s="173"/>
      <c r="M24" s="173"/>
      <c r="N24" s="173"/>
      <c r="O24" s="173"/>
      <c r="P24" s="173"/>
      <c r="Q24" s="173"/>
      <c r="R24" s="173"/>
      <c r="S24" s="173"/>
      <c r="T24" s="173"/>
      <c r="U24" s="173"/>
      <c r="V24" s="173"/>
      <c r="W24" s="173"/>
      <c r="X24" s="173"/>
      <c r="Y24" s="173"/>
    </row>
    <row r="25" spans="1:25" ht="18.75" customHeight="1">
      <c r="A25" s="585"/>
      <c r="B25" s="324"/>
      <c r="C25" s="316"/>
      <c r="D25" s="316"/>
      <c r="F25" s="587"/>
      <c r="G25" s="173"/>
      <c r="H25" s="173"/>
      <c r="I25" s="173"/>
      <c r="J25" s="173"/>
      <c r="K25" s="173"/>
      <c r="L25" s="173"/>
      <c r="M25" s="173"/>
      <c r="N25" s="173"/>
      <c r="O25" s="173"/>
      <c r="P25" s="173"/>
      <c r="Q25" s="173"/>
      <c r="R25" s="173"/>
      <c r="S25" s="173"/>
      <c r="T25" s="173"/>
      <c r="U25" s="173"/>
      <c r="V25" s="173"/>
      <c r="W25" s="173"/>
      <c r="X25" s="173"/>
      <c r="Y25" s="173"/>
    </row>
    <row r="26" spans="1:25" ht="18.75" customHeight="1">
      <c r="A26" s="585"/>
      <c r="B26" s="324"/>
      <c r="C26" s="686" t="s">
        <v>79</v>
      </c>
      <c r="D26" s="687"/>
      <c r="F26" s="587"/>
      <c r="G26" s="173"/>
      <c r="H26" s="173"/>
      <c r="I26" s="173"/>
      <c r="J26" s="173"/>
      <c r="K26" s="173"/>
      <c r="L26" s="173"/>
      <c r="M26" s="173"/>
      <c r="N26" s="173"/>
      <c r="O26" s="173"/>
      <c r="P26" s="173"/>
      <c r="Q26" s="173"/>
      <c r="R26" s="173"/>
      <c r="S26" s="173"/>
      <c r="T26" s="173"/>
      <c r="U26" s="173"/>
      <c r="V26" s="173"/>
      <c r="W26" s="173"/>
      <c r="X26" s="173"/>
      <c r="Y26" s="173"/>
    </row>
    <row r="27" spans="1:25" ht="36.75" customHeight="1">
      <c r="A27" s="690" t="s">
        <v>570</v>
      </c>
      <c r="B27" s="691"/>
      <c r="C27" s="691"/>
      <c r="D27" s="691"/>
      <c r="E27" s="691"/>
      <c r="F27" s="587"/>
      <c r="G27" s="173"/>
      <c r="H27" s="173"/>
      <c r="I27" s="173"/>
      <c r="J27" s="173"/>
      <c r="K27" s="173"/>
      <c r="L27" s="173"/>
      <c r="M27" s="173"/>
      <c r="N27" s="173"/>
      <c r="O27" s="173"/>
      <c r="P27" s="173"/>
      <c r="Q27" s="173"/>
      <c r="R27" s="173"/>
      <c r="S27" s="173"/>
      <c r="T27" s="173"/>
      <c r="U27" s="173"/>
      <c r="V27" s="173"/>
      <c r="W27" s="173"/>
      <c r="X27" s="173"/>
      <c r="Y27" s="173"/>
    </row>
    <row r="28" spans="1:25" ht="12.75" customHeight="1">
      <c r="A28" s="164"/>
      <c r="B28" s="588"/>
      <c r="C28" s="588"/>
      <c r="D28" s="165"/>
      <c r="E28" s="316"/>
      <c r="F28" s="173"/>
      <c r="G28" s="173"/>
      <c r="H28" s="173"/>
      <c r="I28" s="173"/>
      <c r="J28" s="173"/>
      <c r="K28" s="173"/>
      <c r="L28" s="173"/>
      <c r="M28" s="173"/>
      <c r="N28" s="173"/>
      <c r="O28" s="173"/>
      <c r="P28" s="173"/>
      <c r="Q28" s="173"/>
      <c r="R28" s="173"/>
      <c r="S28" s="173"/>
      <c r="T28" s="173"/>
      <c r="U28" s="173"/>
      <c r="V28" s="173"/>
      <c r="W28" s="173"/>
      <c r="X28" s="173"/>
      <c r="Y28" s="173"/>
    </row>
    <row r="29" spans="1:25" ht="12.75" customHeight="1">
      <c r="A29" s="164"/>
      <c r="B29" s="165"/>
      <c r="C29" s="165"/>
      <c r="D29" s="165"/>
      <c r="E29" s="164"/>
      <c r="F29" s="173"/>
      <c r="G29" s="173"/>
      <c r="H29" s="173"/>
      <c r="I29" s="173"/>
      <c r="J29" s="173"/>
      <c r="K29" s="173"/>
      <c r="L29" s="173"/>
      <c r="M29" s="173"/>
      <c r="N29" s="173"/>
      <c r="O29" s="173"/>
      <c r="P29" s="173"/>
      <c r="Q29" s="173"/>
      <c r="R29" s="173"/>
      <c r="S29" s="173"/>
      <c r="T29" s="173"/>
      <c r="U29" s="173"/>
      <c r="V29" s="173"/>
      <c r="W29" s="173"/>
      <c r="X29" s="173"/>
      <c r="Y29" s="173"/>
    </row>
    <row r="30" spans="1:25" ht="12.75" customHeight="1">
      <c r="A30" s="164"/>
      <c r="B30" s="165"/>
      <c r="C30" s="165"/>
      <c r="D30" s="165"/>
      <c r="E30" s="173"/>
      <c r="F30" s="173"/>
      <c r="G30" s="173"/>
      <c r="H30" s="173"/>
      <c r="I30" s="173"/>
      <c r="J30" s="173"/>
      <c r="K30" s="173"/>
      <c r="L30" s="173"/>
      <c r="M30" s="173"/>
      <c r="N30" s="173"/>
      <c r="O30" s="173"/>
      <c r="P30" s="173"/>
      <c r="Q30" s="173"/>
      <c r="R30" s="173"/>
      <c r="S30" s="173"/>
      <c r="T30" s="173"/>
      <c r="U30" s="173"/>
      <c r="V30" s="173"/>
      <c r="W30" s="173"/>
      <c r="X30" s="173"/>
      <c r="Y30" s="173"/>
    </row>
    <row r="31" spans="1:25" ht="12.75" customHeight="1">
      <c r="A31" s="164"/>
      <c r="B31" s="165"/>
      <c r="C31" s="165"/>
      <c r="D31" s="165"/>
      <c r="E31" s="173"/>
      <c r="F31" s="173"/>
      <c r="G31" s="173"/>
      <c r="H31" s="173"/>
      <c r="I31" s="173"/>
      <c r="J31" s="173"/>
      <c r="K31" s="173"/>
      <c r="L31" s="173"/>
      <c r="M31" s="173"/>
      <c r="N31" s="173"/>
      <c r="O31" s="173"/>
      <c r="P31" s="173"/>
      <c r="Q31" s="173"/>
      <c r="R31" s="173"/>
      <c r="S31" s="173"/>
      <c r="T31" s="173"/>
      <c r="U31" s="173"/>
      <c r="V31" s="173"/>
      <c r="W31" s="173"/>
      <c r="X31" s="173"/>
      <c r="Y31" s="173"/>
    </row>
    <row r="32" spans="1:25" ht="12.75" customHeight="1">
      <c r="A32" s="164"/>
      <c r="B32" s="165"/>
      <c r="C32" s="165"/>
      <c r="D32" s="165"/>
      <c r="E32" s="173"/>
      <c r="F32" s="173"/>
      <c r="G32" s="173"/>
      <c r="H32" s="173"/>
      <c r="I32" s="173"/>
      <c r="J32" s="173"/>
      <c r="K32" s="173"/>
      <c r="L32" s="173"/>
      <c r="M32" s="173"/>
      <c r="N32" s="173"/>
      <c r="O32" s="173"/>
      <c r="P32" s="173"/>
      <c r="Q32" s="173"/>
      <c r="R32" s="173"/>
      <c r="S32" s="173"/>
      <c r="T32" s="173"/>
      <c r="U32" s="173"/>
      <c r="V32" s="173"/>
      <c r="W32" s="173"/>
      <c r="X32" s="173"/>
      <c r="Y32" s="173"/>
    </row>
    <row r="33" spans="1:25" ht="12.75" customHeight="1">
      <c r="A33" s="164"/>
      <c r="B33" s="165"/>
      <c r="C33" s="165"/>
      <c r="D33" s="165"/>
      <c r="E33" s="173"/>
      <c r="F33" s="173"/>
      <c r="G33" s="173"/>
      <c r="H33" s="173"/>
      <c r="I33" s="173"/>
      <c r="J33" s="173"/>
      <c r="K33" s="173"/>
      <c r="L33" s="173"/>
      <c r="M33" s="173"/>
      <c r="N33" s="173"/>
      <c r="O33" s="173"/>
      <c r="P33" s="173"/>
      <c r="Q33" s="173"/>
      <c r="R33" s="173"/>
      <c r="S33" s="173"/>
      <c r="T33" s="173"/>
      <c r="U33" s="173"/>
      <c r="V33" s="173"/>
      <c r="W33" s="173"/>
      <c r="X33" s="173"/>
      <c r="Y33" s="173"/>
    </row>
    <row r="34" spans="1:25" ht="12.75" customHeight="1">
      <c r="A34" s="164"/>
      <c r="B34" s="165"/>
      <c r="C34" s="165"/>
      <c r="D34" s="165"/>
      <c r="E34" s="173"/>
      <c r="F34" s="173"/>
      <c r="G34" s="173"/>
      <c r="H34" s="173"/>
      <c r="I34" s="173"/>
      <c r="J34" s="173"/>
      <c r="K34" s="173"/>
      <c r="L34" s="173"/>
      <c r="M34" s="173"/>
      <c r="N34" s="173"/>
      <c r="O34" s="173"/>
      <c r="P34" s="173"/>
      <c r="Q34" s="173"/>
      <c r="R34" s="173"/>
      <c r="S34" s="173"/>
      <c r="T34" s="173"/>
      <c r="U34" s="173"/>
      <c r="V34" s="173"/>
      <c r="W34" s="173"/>
      <c r="X34" s="173"/>
      <c r="Y34" s="173"/>
    </row>
    <row r="35" spans="1:25" ht="12.75" customHeight="1">
      <c r="A35" s="164"/>
      <c r="B35" s="165"/>
      <c r="C35" s="165"/>
      <c r="D35" s="165"/>
      <c r="E35" s="173"/>
      <c r="F35" s="173"/>
      <c r="G35" s="173"/>
      <c r="H35" s="173"/>
      <c r="I35" s="173"/>
      <c r="J35" s="173"/>
      <c r="K35" s="173"/>
      <c r="L35" s="173"/>
      <c r="M35" s="173"/>
      <c r="N35" s="173"/>
      <c r="O35" s="173"/>
      <c r="P35" s="173"/>
      <c r="Q35" s="173"/>
      <c r="R35" s="173"/>
      <c r="S35" s="173"/>
      <c r="T35" s="173"/>
      <c r="U35" s="173"/>
      <c r="V35" s="173"/>
      <c r="W35" s="173"/>
      <c r="X35" s="173"/>
      <c r="Y35" s="173"/>
    </row>
    <row r="36" spans="1:25" ht="12.75" customHeight="1">
      <c r="A36" s="164"/>
      <c r="B36" s="165"/>
      <c r="C36" s="165"/>
      <c r="D36" s="165"/>
      <c r="E36" s="173"/>
      <c r="F36" s="173"/>
      <c r="G36" s="173"/>
      <c r="H36" s="173"/>
      <c r="I36" s="173"/>
      <c r="J36" s="173"/>
      <c r="K36" s="173"/>
      <c r="L36" s="173"/>
      <c r="M36" s="173"/>
      <c r="N36" s="173"/>
      <c r="O36" s="173"/>
      <c r="P36" s="173"/>
      <c r="Q36" s="173"/>
      <c r="R36" s="173"/>
      <c r="S36" s="173"/>
      <c r="T36" s="173"/>
      <c r="U36" s="173"/>
      <c r="V36" s="173"/>
      <c r="W36" s="173"/>
      <c r="X36" s="173"/>
      <c r="Y36" s="173"/>
    </row>
    <row r="37" spans="1:25" ht="12.75" customHeight="1">
      <c r="A37" s="173"/>
      <c r="B37" s="173"/>
      <c r="C37" s="173"/>
      <c r="D37" s="173"/>
      <c r="E37" s="173"/>
      <c r="F37" s="173"/>
      <c r="G37" s="173"/>
      <c r="H37" s="173"/>
      <c r="I37" s="173"/>
      <c r="J37" s="173"/>
      <c r="K37" s="173"/>
      <c r="L37" s="173"/>
      <c r="M37" s="173"/>
      <c r="N37" s="173"/>
      <c r="O37" s="173"/>
      <c r="P37" s="173"/>
      <c r="Q37" s="173"/>
      <c r="R37" s="173"/>
      <c r="S37" s="173"/>
      <c r="T37" s="173"/>
      <c r="U37" s="173"/>
      <c r="V37" s="173"/>
      <c r="W37" s="173"/>
      <c r="X37" s="173"/>
      <c r="Y37" s="173"/>
    </row>
    <row r="38" spans="1:25" ht="12.75" customHeight="1">
      <c r="A38" s="173"/>
      <c r="B38" s="173"/>
      <c r="C38" s="173"/>
      <c r="D38" s="173"/>
      <c r="E38" s="173"/>
      <c r="F38" s="173"/>
      <c r="G38" s="173"/>
      <c r="H38" s="173"/>
      <c r="I38" s="173"/>
      <c r="J38" s="173"/>
      <c r="K38" s="173"/>
      <c r="L38" s="173"/>
      <c r="M38" s="173"/>
      <c r="N38" s="173"/>
      <c r="O38" s="173"/>
      <c r="P38" s="173"/>
      <c r="Q38" s="173"/>
      <c r="R38" s="173"/>
      <c r="S38" s="173"/>
      <c r="T38" s="173"/>
      <c r="U38" s="173"/>
      <c r="V38" s="173"/>
      <c r="W38" s="173"/>
      <c r="X38" s="173"/>
      <c r="Y38" s="173"/>
    </row>
    <row r="39" spans="1:25" ht="12.75" customHeight="1">
      <c r="A39" s="173"/>
      <c r="B39" s="173"/>
      <c r="C39" s="173"/>
      <c r="D39" s="173"/>
      <c r="E39" s="173"/>
      <c r="F39" s="173"/>
      <c r="G39" s="173"/>
      <c r="H39" s="173"/>
      <c r="I39" s="173"/>
      <c r="J39" s="173"/>
      <c r="K39" s="173"/>
      <c r="L39" s="173"/>
      <c r="M39" s="173"/>
      <c r="N39" s="173"/>
      <c r="O39" s="173"/>
      <c r="P39" s="173"/>
      <c r="Q39" s="173"/>
      <c r="R39" s="173"/>
      <c r="S39" s="173"/>
      <c r="T39" s="173"/>
      <c r="U39" s="173"/>
      <c r="V39" s="173"/>
      <c r="W39" s="173"/>
      <c r="X39" s="173"/>
      <c r="Y39" s="173"/>
    </row>
    <row r="40" spans="1:25" ht="12.75" customHeight="1">
      <c r="A40" s="173"/>
      <c r="B40" s="173"/>
      <c r="C40" s="173"/>
      <c r="D40" s="173"/>
      <c r="E40" s="173"/>
      <c r="F40" s="173"/>
      <c r="G40" s="173"/>
      <c r="H40" s="173"/>
      <c r="I40" s="173"/>
      <c r="J40" s="173"/>
      <c r="K40" s="173"/>
      <c r="L40" s="173"/>
      <c r="M40" s="173"/>
      <c r="N40" s="173"/>
      <c r="O40" s="173"/>
      <c r="P40" s="173"/>
      <c r="Q40" s="173"/>
      <c r="R40" s="173"/>
      <c r="S40" s="173"/>
      <c r="T40" s="173"/>
      <c r="U40" s="173"/>
      <c r="V40" s="173"/>
      <c r="W40" s="173"/>
      <c r="X40" s="173"/>
      <c r="Y40" s="173"/>
    </row>
    <row r="41" spans="1:25" ht="12.75" customHeight="1">
      <c r="A41" s="173"/>
      <c r="B41" s="173"/>
      <c r="C41" s="173"/>
      <c r="D41" s="173"/>
      <c r="E41" s="173"/>
      <c r="F41" s="173"/>
      <c r="G41" s="173"/>
      <c r="H41" s="173"/>
      <c r="I41" s="173"/>
      <c r="J41" s="173"/>
      <c r="K41" s="173"/>
      <c r="L41" s="173"/>
      <c r="M41" s="173"/>
      <c r="N41" s="173"/>
      <c r="O41" s="173"/>
      <c r="P41" s="173"/>
      <c r="Q41" s="173"/>
      <c r="R41" s="173"/>
      <c r="S41" s="173"/>
      <c r="T41" s="173"/>
      <c r="U41" s="173"/>
      <c r="V41" s="173"/>
      <c r="W41" s="173"/>
      <c r="X41" s="173"/>
      <c r="Y41" s="173"/>
    </row>
    <row r="42" spans="1:25" ht="12.75" customHeight="1">
      <c r="A42" s="173"/>
      <c r="B42" s="173"/>
      <c r="C42" s="173"/>
      <c r="D42" s="173"/>
      <c r="E42" s="173"/>
      <c r="F42" s="173"/>
      <c r="G42" s="173"/>
      <c r="H42" s="173"/>
      <c r="I42" s="173"/>
      <c r="J42" s="173"/>
      <c r="K42" s="173"/>
      <c r="L42" s="173"/>
      <c r="M42" s="173"/>
      <c r="N42" s="173"/>
      <c r="O42" s="173"/>
      <c r="P42" s="173"/>
      <c r="Q42" s="173"/>
      <c r="R42" s="173"/>
      <c r="S42" s="173"/>
      <c r="T42" s="173"/>
      <c r="U42" s="173"/>
      <c r="V42" s="173"/>
      <c r="W42" s="173"/>
      <c r="X42" s="173"/>
      <c r="Y42" s="173"/>
    </row>
    <row r="43" spans="1:25" ht="12.75" customHeight="1">
      <c r="A43" s="173"/>
      <c r="B43" s="173"/>
      <c r="C43" s="173"/>
      <c r="D43" s="173"/>
      <c r="E43" s="173"/>
      <c r="F43" s="173"/>
      <c r="G43" s="173"/>
      <c r="H43" s="173"/>
      <c r="I43" s="173"/>
      <c r="J43" s="173"/>
      <c r="K43" s="173"/>
      <c r="L43" s="173"/>
      <c r="M43" s="173"/>
      <c r="N43" s="173"/>
      <c r="O43" s="173"/>
      <c r="P43" s="173"/>
      <c r="Q43" s="173"/>
      <c r="R43" s="173"/>
      <c r="S43" s="173"/>
      <c r="T43" s="173"/>
      <c r="U43" s="173"/>
      <c r="V43" s="173"/>
      <c r="W43" s="173"/>
      <c r="X43" s="173"/>
      <c r="Y43" s="173"/>
    </row>
    <row r="44" spans="1:25" ht="12.75" customHeight="1">
      <c r="A44" s="173"/>
      <c r="B44" s="173"/>
      <c r="C44" s="173"/>
      <c r="D44" s="173"/>
      <c r="E44" s="173"/>
      <c r="F44" s="173"/>
      <c r="G44" s="173"/>
      <c r="H44" s="173"/>
      <c r="I44" s="173"/>
      <c r="J44" s="173"/>
      <c r="K44" s="173"/>
      <c r="L44" s="173"/>
      <c r="M44" s="173"/>
      <c r="N44" s="173"/>
      <c r="O44" s="173"/>
      <c r="P44" s="173"/>
      <c r="Q44" s="173"/>
      <c r="R44" s="173"/>
      <c r="S44" s="173"/>
      <c r="T44" s="173"/>
      <c r="U44" s="173"/>
      <c r="V44" s="173"/>
      <c r="W44" s="173"/>
      <c r="X44" s="173"/>
      <c r="Y44" s="173"/>
    </row>
    <row r="45" spans="1:25" ht="12.75" customHeight="1">
      <c r="A45" s="173"/>
      <c r="B45" s="173"/>
      <c r="C45" s="173"/>
      <c r="D45" s="173"/>
      <c r="E45" s="173"/>
      <c r="F45" s="173"/>
      <c r="G45" s="173"/>
      <c r="H45" s="173"/>
      <c r="I45" s="173"/>
      <c r="J45" s="173"/>
      <c r="K45" s="173"/>
      <c r="L45" s="173"/>
      <c r="M45" s="173"/>
      <c r="N45" s="173"/>
      <c r="O45" s="173"/>
      <c r="P45" s="173"/>
      <c r="Q45" s="173"/>
      <c r="R45" s="173"/>
      <c r="S45" s="173"/>
      <c r="T45" s="173"/>
      <c r="U45" s="173"/>
      <c r="V45" s="173"/>
      <c r="W45" s="173"/>
      <c r="X45" s="173"/>
      <c r="Y45" s="173"/>
    </row>
    <row r="46" spans="1:25" ht="12.75" customHeight="1">
      <c r="A46" s="173"/>
      <c r="B46" s="173"/>
      <c r="C46" s="173"/>
      <c r="D46" s="173"/>
      <c r="E46" s="173"/>
      <c r="F46" s="173"/>
      <c r="G46" s="173"/>
      <c r="H46" s="173"/>
      <c r="I46" s="173"/>
      <c r="J46" s="173"/>
      <c r="K46" s="173"/>
      <c r="L46" s="173"/>
      <c r="M46" s="173"/>
      <c r="N46" s="173"/>
      <c r="O46" s="173"/>
      <c r="P46" s="173"/>
      <c r="Q46" s="173"/>
      <c r="R46" s="173"/>
      <c r="S46" s="173"/>
      <c r="T46" s="173"/>
      <c r="U46" s="173"/>
      <c r="V46" s="173"/>
      <c r="W46" s="173"/>
      <c r="X46" s="173"/>
      <c r="Y46" s="173"/>
    </row>
    <row r="47" spans="1:25" ht="12.75" customHeight="1">
      <c r="A47" s="173"/>
      <c r="B47" s="173"/>
      <c r="C47" s="173"/>
      <c r="D47" s="173"/>
      <c r="E47" s="173"/>
      <c r="F47" s="173"/>
      <c r="G47" s="173"/>
      <c r="H47" s="173"/>
      <c r="I47" s="173"/>
      <c r="J47" s="173"/>
      <c r="K47" s="173"/>
      <c r="L47" s="173"/>
      <c r="M47" s="173"/>
      <c r="N47" s="173"/>
      <c r="O47" s="173"/>
      <c r="P47" s="173"/>
      <c r="Q47" s="173"/>
      <c r="R47" s="173"/>
      <c r="S47" s="173"/>
      <c r="T47" s="173"/>
      <c r="U47" s="173"/>
      <c r="V47" s="173"/>
      <c r="W47" s="173"/>
      <c r="X47" s="173"/>
      <c r="Y47" s="173"/>
    </row>
    <row r="48" spans="1:25" ht="12.75" customHeight="1">
      <c r="A48" s="173"/>
      <c r="B48" s="173"/>
      <c r="C48" s="173"/>
      <c r="D48" s="173"/>
      <c r="E48" s="173"/>
      <c r="F48" s="173"/>
      <c r="G48" s="173"/>
      <c r="H48" s="173"/>
      <c r="I48" s="173"/>
      <c r="J48" s="173"/>
      <c r="K48" s="173"/>
      <c r="L48" s="173"/>
      <c r="M48" s="173"/>
      <c r="N48" s="173"/>
      <c r="O48" s="173"/>
      <c r="P48" s="173"/>
      <c r="Q48" s="173"/>
      <c r="R48" s="173"/>
      <c r="S48" s="173"/>
      <c r="T48" s="173"/>
      <c r="U48" s="173"/>
      <c r="V48" s="173"/>
      <c r="W48" s="173"/>
      <c r="X48" s="173"/>
      <c r="Y48" s="173"/>
    </row>
    <row r="49" spans="1:25" ht="12.75" customHeight="1">
      <c r="A49" s="173"/>
      <c r="B49" s="173"/>
      <c r="C49" s="173"/>
      <c r="D49" s="173"/>
      <c r="E49" s="173"/>
      <c r="F49" s="173"/>
      <c r="G49" s="173"/>
      <c r="H49" s="173"/>
      <c r="I49" s="173"/>
      <c r="J49" s="173"/>
      <c r="K49" s="173"/>
      <c r="L49" s="173"/>
      <c r="M49" s="173"/>
      <c r="N49" s="173"/>
      <c r="O49" s="173"/>
      <c r="P49" s="173"/>
      <c r="Q49" s="173"/>
      <c r="R49" s="173"/>
      <c r="S49" s="173"/>
      <c r="T49" s="173"/>
      <c r="U49" s="173"/>
      <c r="V49" s="173"/>
      <c r="W49" s="173"/>
      <c r="X49" s="173"/>
      <c r="Y49" s="173"/>
    </row>
    <row r="50" spans="1:25" ht="12.75" customHeight="1">
      <c r="A50" s="173"/>
      <c r="B50" s="173"/>
      <c r="C50" s="173"/>
      <c r="D50" s="173"/>
      <c r="E50" s="173"/>
      <c r="F50" s="173"/>
      <c r="G50" s="173"/>
      <c r="H50" s="173"/>
      <c r="I50" s="173"/>
      <c r="J50" s="173"/>
      <c r="K50" s="173"/>
      <c r="L50" s="173"/>
      <c r="M50" s="173"/>
      <c r="N50" s="173"/>
      <c r="O50" s="173"/>
      <c r="P50" s="173"/>
      <c r="Q50" s="173"/>
      <c r="R50" s="173"/>
      <c r="S50" s="173"/>
      <c r="T50" s="173"/>
      <c r="U50" s="173"/>
      <c r="V50" s="173"/>
      <c r="W50" s="173"/>
      <c r="X50" s="173"/>
      <c r="Y50" s="173"/>
    </row>
    <row r="51" spans="1:25" ht="12.75" customHeight="1">
      <c r="A51" s="173"/>
      <c r="B51" s="173"/>
      <c r="C51" s="173"/>
      <c r="D51" s="173"/>
      <c r="E51" s="173"/>
      <c r="F51" s="173"/>
      <c r="G51" s="173"/>
      <c r="H51" s="173"/>
      <c r="I51" s="173"/>
      <c r="J51" s="173"/>
      <c r="K51" s="173"/>
      <c r="L51" s="173"/>
      <c r="M51" s="173"/>
      <c r="N51" s="173"/>
      <c r="O51" s="173"/>
      <c r="P51" s="173"/>
      <c r="Q51" s="173"/>
      <c r="R51" s="173"/>
      <c r="S51" s="173"/>
      <c r="T51" s="173"/>
      <c r="U51" s="173"/>
      <c r="V51" s="173"/>
      <c r="W51" s="173"/>
      <c r="X51" s="173"/>
      <c r="Y51" s="173"/>
    </row>
    <row r="52" spans="1:25" ht="12.75" customHeight="1">
      <c r="A52" s="173"/>
      <c r="B52" s="173"/>
      <c r="C52" s="173"/>
      <c r="D52" s="173"/>
      <c r="E52" s="173"/>
      <c r="F52" s="173"/>
      <c r="G52" s="173"/>
      <c r="H52" s="173"/>
      <c r="I52" s="173"/>
      <c r="J52" s="173"/>
      <c r="K52" s="173"/>
      <c r="L52" s="173"/>
      <c r="M52" s="173"/>
      <c r="N52" s="173"/>
      <c r="O52" s="173"/>
      <c r="P52" s="173"/>
      <c r="Q52" s="173"/>
      <c r="R52" s="173"/>
      <c r="S52" s="173"/>
      <c r="T52" s="173"/>
      <c r="U52" s="173"/>
      <c r="V52" s="173"/>
      <c r="W52" s="173"/>
      <c r="X52" s="173"/>
      <c r="Y52" s="173"/>
    </row>
    <row r="53" spans="1:25" ht="12.75" customHeight="1">
      <c r="A53" s="173"/>
      <c r="B53" s="173"/>
      <c r="C53" s="173"/>
      <c r="D53" s="173"/>
      <c r="E53" s="173"/>
      <c r="F53" s="173"/>
      <c r="G53" s="173"/>
      <c r="H53" s="173"/>
      <c r="I53" s="173"/>
      <c r="J53" s="173"/>
      <c r="K53" s="173"/>
      <c r="L53" s="173"/>
      <c r="M53" s="173"/>
      <c r="N53" s="173"/>
      <c r="O53" s="173"/>
      <c r="P53" s="173"/>
      <c r="Q53" s="173"/>
      <c r="R53" s="173"/>
      <c r="S53" s="173"/>
      <c r="T53" s="173"/>
      <c r="U53" s="173"/>
      <c r="V53" s="173"/>
      <c r="W53" s="173"/>
      <c r="X53" s="173"/>
      <c r="Y53" s="173"/>
    </row>
    <row r="54" spans="1:25" ht="12.75" customHeight="1">
      <c r="A54" s="173"/>
      <c r="B54" s="173"/>
      <c r="C54" s="173"/>
      <c r="D54" s="173"/>
      <c r="E54" s="173"/>
      <c r="F54" s="173"/>
      <c r="G54" s="173"/>
      <c r="H54" s="173"/>
      <c r="I54" s="173"/>
      <c r="J54" s="173"/>
      <c r="K54" s="173"/>
      <c r="L54" s="173"/>
      <c r="M54" s="173"/>
      <c r="N54" s="173"/>
      <c r="O54" s="173"/>
      <c r="P54" s="173"/>
      <c r="Q54" s="173"/>
      <c r="R54" s="173"/>
      <c r="S54" s="173"/>
      <c r="T54" s="173"/>
      <c r="U54" s="173"/>
      <c r="V54" s="173"/>
      <c r="W54" s="173"/>
      <c r="X54" s="173"/>
      <c r="Y54" s="173"/>
    </row>
    <row r="55" spans="1:25" ht="12.75" customHeight="1">
      <c r="A55" s="173"/>
      <c r="B55" s="173"/>
      <c r="C55" s="173"/>
      <c r="D55" s="173"/>
      <c r="E55" s="173"/>
      <c r="F55" s="173"/>
      <c r="G55" s="173"/>
      <c r="H55" s="173"/>
      <c r="I55" s="173"/>
      <c r="J55" s="173"/>
      <c r="K55" s="173"/>
      <c r="L55" s="173"/>
      <c r="M55" s="173"/>
      <c r="N55" s="173"/>
      <c r="O55" s="173"/>
      <c r="P55" s="173"/>
      <c r="Q55" s="173"/>
      <c r="R55" s="173"/>
      <c r="S55" s="173"/>
      <c r="T55" s="173"/>
      <c r="U55" s="173"/>
      <c r="V55" s="173"/>
      <c r="W55" s="173"/>
      <c r="X55" s="173"/>
      <c r="Y55" s="173"/>
    </row>
    <row r="56" spans="1:25" ht="12.75" customHeight="1">
      <c r="A56" s="173"/>
      <c r="B56" s="173"/>
      <c r="C56" s="173"/>
      <c r="D56" s="173"/>
      <c r="E56" s="173"/>
      <c r="F56" s="173"/>
      <c r="G56" s="173"/>
      <c r="H56" s="173"/>
      <c r="I56" s="173"/>
      <c r="J56" s="173"/>
      <c r="K56" s="173"/>
      <c r="L56" s="173"/>
      <c r="M56" s="173"/>
      <c r="N56" s="173"/>
      <c r="O56" s="173"/>
      <c r="P56" s="173"/>
      <c r="Q56" s="173"/>
      <c r="R56" s="173"/>
      <c r="S56" s="173"/>
      <c r="T56" s="173"/>
      <c r="U56" s="173"/>
      <c r="V56" s="173"/>
      <c r="W56" s="173"/>
      <c r="X56" s="173"/>
      <c r="Y56" s="173"/>
    </row>
    <row r="57" spans="1:25" ht="12.75" customHeight="1">
      <c r="A57" s="173"/>
      <c r="B57" s="173"/>
      <c r="C57" s="173"/>
      <c r="D57" s="173"/>
      <c r="E57" s="173"/>
      <c r="F57" s="173"/>
      <c r="G57" s="173"/>
      <c r="H57" s="173"/>
      <c r="I57" s="173"/>
      <c r="J57" s="173"/>
      <c r="K57" s="173"/>
      <c r="L57" s="173"/>
      <c r="M57" s="173"/>
      <c r="N57" s="173"/>
      <c r="O57" s="173"/>
      <c r="P57" s="173"/>
      <c r="Q57" s="173"/>
      <c r="R57" s="173"/>
      <c r="S57" s="173"/>
      <c r="T57" s="173"/>
      <c r="U57" s="173"/>
      <c r="V57" s="173"/>
      <c r="W57" s="173"/>
      <c r="X57" s="173"/>
      <c r="Y57" s="173"/>
    </row>
    <row r="58" spans="1:25" ht="12.75" customHeight="1">
      <c r="A58" s="173"/>
      <c r="B58" s="173"/>
      <c r="C58" s="173"/>
      <c r="D58" s="173"/>
      <c r="E58" s="173"/>
      <c r="F58" s="173"/>
      <c r="G58" s="173"/>
      <c r="H58" s="173"/>
      <c r="I58" s="173"/>
      <c r="J58" s="173"/>
      <c r="K58" s="173"/>
      <c r="L58" s="173"/>
      <c r="M58" s="173"/>
      <c r="N58" s="173"/>
      <c r="O58" s="173"/>
      <c r="P58" s="173"/>
      <c r="Q58" s="173"/>
      <c r="R58" s="173"/>
      <c r="S58" s="173"/>
      <c r="T58" s="173"/>
      <c r="U58" s="173"/>
      <c r="V58" s="173"/>
      <c r="W58" s="173"/>
      <c r="X58" s="173"/>
      <c r="Y58" s="173"/>
    </row>
    <row r="59" spans="1:25" ht="12.75" customHeight="1">
      <c r="A59" s="173"/>
      <c r="B59" s="173"/>
      <c r="C59" s="173"/>
      <c r="D59" s="173"/>
      <c r="E59" s="173"/>
      <c r="F59" s="173"/>
      <c r="G59" s="173"/>
      <c r="H59" s="173"/>
      <c r="I59" s="173"/>
      <c r="J59" s="173"/>
      <c r="K59" s="173"/>
      <c r="L59" s="173"/>
      <c r="M59" s="173"/>
      <c r="N59" s="173"/>
      <c r="O59" s="173"/>
      <c r="P59" s="173"/>
      <c r="Q59" s="173"/>
      <c r="R59" s="173"/>
      <c r="S59" s="173"/>
      <c r="T59" s="173"/>
      <c r="U59" s="173"/>
      <c r="V59" s="173"/>
      <c r="W59" s="173"/>
      <c r="X59" s="173"/>
      <c r="Y59" s="173"/>
    </row>
    <row r="60" spans="1:25" ht="12.75" customHeight="1">
      <c r="A60" s="173"/>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73"/>
    </row>
    <row r="61" spans="1:25" ht="12.75" customHeight="1">
      <c r="A61" s="173"/>
      <c r="B61" s="173"/>
      <c r="C61" s="173"/>
      <c r="D61" s="173"/>
      <c r="E61" s="173"/>
      <c r="F61" s="173"/>
      <c r="G61" s="173"/>
      <c r="H61" s="173"/>
      <c r="I61" s="173"/>
      <c r="J61" s="173"/>
      <c r="K61" s="173"/>
      <c r="L61" s="173"/>
      <c r="M61" s="173"/>
      <c r="N61" s="173"/>
      <c r="O61" s="173"/>
      <c r="P61" s="173"/>
      <c r="Q61" s="173"/>
      <c r="R61" s="173"/>
      <c r="S61" s="173"/>
      <c r="T61" s="173"/>
      <c r="U61" s="173"/>
      <c r="V61" s="173"/>
      <c r="W61" s="173"/>
      <c r="X61" s="173"/>
      <c r="Y61" s="173"/>
    </row>
    <row r="62" spans="1:25" ht="12.75" customHeight="1">
      <c r="A62" s="173"/>
      <c r="B62" s="173"/>
      <c r="C62" s="173"/>
      <c r="D62" s="173"/>
      <c r="E62" s="173"/>
      <c r="F62" s="173"/>
      <c r="G62" s="173"/>
      <c r="H62" s="173"/>
      <c r="I62" s="173"/>
      <c r="J62" s="173"/>
      <c r="K62" s="173"/>
      <c r="L62" s="173"/>
      <c r="M62" s="173"/>
      <c r="N62" s="173"/>
      <c r="O62" s="173"/>
      <c r="P62" s="173"/>
      <c r="Q62" s="173"/>
      <c r="R62" s="173"/>
      <c r="S62" s="173"/>
      <c r="T62" s="173"/>
      <c r="U62" s="173"/>
      <c r="V62" s="173"/>
      <c r="W62" s="173"/>
      <c r="X62" s="173"/>
      <c r="Y62" s="173"/>
    </row>
    <row r="63" spans="1:25" ht="12.75" customHeight="1">
      <c r="A63" s="173"/>
      <c r="B63" s="173"/>
      <c r="C63" s="173"/>
      <c r="D63" s="173"/>
      <c r="E63" s="173"/>
      <c r="F63" s="173"/>
      <c r="G63" s="173"/>
      <c r="H63" s="173"/>
      <c r="I63" s="173"/>
      <c r="J63" s="173"/>
      <c r="K63" s="173"/>
      <c r="L63" s="173"/>
      <c r="M63" s="173"/>
      <c r="N63" s="173"/>
      <c r="O63" s="173"/>
      <c r="P63" s="173"/>
      <c r="Q63" s="173"/>
      <c r="R63" s="173"/>
      <c r="S63" s="173"/>
      <c r="T63" s="173"/>
      <c r="U63" s="173"/>
      <c r="V63" s="173"/>
      <c r="W63" s="173"/>
      <c r="X63" s="173"/>
      <c r="Y63" s="173"/>
    </row>
    <row r="64" spans="1:25" ht="12.75" customHeight="1">
      <c r="A64" s="173"/>
      <c r="B64" s="173"/>
      <c r="C64" s="173"/>
      <c r="D64" s="173"/>
      <c r="E64" s="173"/>
      <c r="F64" s="173"/>
      <c r="G64" s="173"/>
      <c r="H64" s="173"/>
      <c r="I64" s="173"/>
      <c r="J64" s="173"/>
      <c r="K64" s="173"/>
      <c r="L64" s="173"/>
      <c r="M64" s="173"/>
      <c r="N64" s="173"/>
      <c r="O64" s="173"/>
      <c r="P64" s="173"/>
      <c r="Q64" s="173"/>
      <c r="R64" s="173"/>
      <c r="S64" s="173"/>
      <c r="T64" s="173"/>
      <c r="U64" s="173"/>
      <c r="V64" s="173"/>
      <c r="W64" s="173"/>
      <c r="X64" s="173"/>
      <c r="Y64" s="173"/>
    </row>
    <row r="65" spans="1:25" ht="12.75" customHeight="1">
      <c r="A65" s="173"/>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row>
    <row r="66" spans="1:25" ht="12.75" customHeight="1">
      <c r="A66" s="173"/>
      <c r="B66" s="173"/>
      <c r="C66" s="173"/>
      <c r="D66" s="173"/>
      <c r="E66" s="173"/>
      <c r="F66" s="173"/>
      <c r="G66" s="173"/>
      <c r="H66" s="173"/>
      <c r="I66" s="173"/>
      <c r="J66" s="173"/>
      <c r="K66" s="173"/>
      <c r="L66" s="173"/>
      <c r="M66" s="173"/>
      <c r="N66" s="173"/>
      <c r="O66" s="173"/>
      <c r="P66" s="173"/>
      <c r="Q66" s="173"/>
      <c r="R66" s="173"/>
      <c r="S66" s="173"/>
      <c r="T66" s="173"/>
      <c r="U66" s="173"/>
      <c r="V66" s="173"/>
      <c r="W66" s="173"/>
      <c r="X66" s="173"/>
      <c r="Y66" s="173"/>
    </row>
    <row r="67" spans="1:25" ht="12.75" customHeight="1">
      <c r="A67" s="173"/>
      <c r="B67" s="173"/>
      <c r="C67" s="173"/>
      <c r="D67" s="173"/>
      <c r="E67" s="173"/>
      <c r="F67" s="173"/>
      <c r="G67" s="173"/>
      <c r="H67" s="173"/>
      <c r="I67" s="173"/>
      <c r="J67" s="173"/>
      <c r="K67" s="173"/>
      <c r="L67" s="173"/>
      <c r="M67" s="173"/>
      <c r="N67" s="173"/>
      <c r="O67" s="173"/>
      <c r="P67" s="173"/>
      <c r="Q67" s="173"/>
      <c r="R67" s="173"/>
      <c r="S67" s="173"/>
      <c r="T67" s="173"/>
      <c r="U67" s="173"/>
      <c r="V67" s="173"/>
      <c r="W67" s="173"/>
      <c r="X67" s="173"/>
      <c r="Y67" s="173"/>
    </row>
    <row r="68" spans="1:25" ht="12.75" customHeight="1">
      <c r="A68" s="173"/>
      <c r="B68" s="173"/>
      <c r="C68" s="173"/>
      <c r="D68" s="173"/>
      <c r="E68" s="173"/>
      <c r="F68" s="173"/>
      <c r="G68" s="173"/>
      <c r="H68" s="173"/>
      <c r="I68" s="173"/>
      <c r="J68" s="173"/>
      <c r="K68" s="173"/>
      <c r="L68" s="173"/>
      <c r="M68" s="173"/>
      <c r="N68" s="173"/>
      <c r="O68" s="173"/>
      <c r="P68" s="173"/>
      <c r="Q68" s="173"/>
      <c r="R68" s="173"/>
      <c r="S68" s="173"/>
      <c r="T68" s="173"/>
      <c r="U68" s="173"/>
      <c r="V68" s="173"/>
      <c r="W68" s="173"/>
      <c r="X68" s="173"/>
      <c r="Y68" s="173"/>
    </row>
    <row r="69" spans="1:25" ht="12.75" customHeight="1">
      <c r="A69" s="173"/>
      <c r="B69" s="173"/>
      <c r="C69" s="173"/>
      <c r="D69" s="173"/>
      <c r="E69" s="173"/>
      <c r="F69" s="173"/>
      <c r="G69" s="173"/>
      <c r="H69" s="173"/>
      <c r="I69" s="173"/>
      <c r="J69" s="173"/>
      <c r="K69" s="173"/>
      <c r="L69" s="173"/>
      <c r="M69" s="173"/>
      <c r="N69" s="173"/>
      <c r="O69" s="173"/>
      <c r="P69" s="173"/>
      <c r="Q69" s="173"/>
      <c r="R69" s="173"/>
      <c r="S69" s="173"/>
      <c r="T69" s="173"/>
      <c r="U69" s="173"/>
      <c r="V69" s="173"/>
      <c r="W69" s="173"/>
      <c r="X69" s="173"/>
      <c r="Y69" s="173"/>
    </row>
    <row r="70" spans="1:25" ht="12.75" customHeight="1">
      <c r="A70" s="173"/>
      <c r="B70" s="173"/>
      <c r="C70" s="173"/>
      <c r="D70" s="173"/>
      <c r="E70" s="173"/>
      <c r="F70" s="173"/>
      <c r="G70" s="173"/>
      <c r="H70" s="173"/>
      <c r="I70" s="173"/>
      <c r="J70" s="173"/>
      <c r="K70" s="173"/>
      <c r="L70" s="173"/>
      <c r="M70" s="173"/>
      <c r="N70" s="173"/>
      <c r="O70" s="173"/>
      <c r="P70" s="173"/>
      <c r="Q70" s="173"/>
      <c r="R70" s="173"/>
      <c r="S70" s="173"/>
      <c r="T70" s="173"/>
      <c r="U70" s="173"/>
      <c r="V70" s="173"/>
      <c r="W70" s="173"/>
      <c r="X70" s="173"/>
      <c r="Y70" s="173"/>
    </row>
    <row r="71" spans="1:25" ht="12.75" customHeight="1">
      <c r="A71" s="173"/>
      <c r="B71" s="173"/>
      <c r="C71" s="173"/>
      <c r="D71" s="173"/>
      <c r="E71" s="173"/>
      <c r="F71" s="173"/>
      <c r="G71" s="173"/>
      <c r="H71" s="173"/>
      <c r="I71" s="173"/>
      <c r="J71" s="173"/>
      <c r="K71" s="173"/>
      <c r="L71" s="173"/>
      <c r="M71" s="173"/>
      <c r="N71" s="173"/>
      <c r="O71" s="173"/>
      <c r="P71" s="173"/>
      <c r="Q71" s="173"/>
      <c r="R71" s="173"/>
      <c r="S71" s="173"/>
      <c r="T71" s="173"/>
      <c r="U71" s="173"/>
      <c r="V71" s="173"/>
      <c r="W71" s="173"/>
      <c r="X71" s="173"/>
      <c r="Y71" s="173"/>
    </row>
    <row r="72" spans="1:25" ht="12.75" customHeight="1">
      <c r="A72" s="173"/>
      <c r="B72" s="173"/>
      <c r="C72" s="173"/>
      <c r="D72" s="173"/>
      <c r="E72" s="173"/>
      <c r="F72" s="173"/>
      <c r="G72" s="173"/>
      <c r="H72" s="173"/>
      <c r="I72" s="173"/>
      <c r="J72" s="173"/>
      <c r="K72" s="173"/>
      <c r="L72" s="173"/>
      <c r="M72" s="173"/>
      <c r="N72" s="173"/>
      <c r="O72" s="173"/>
      <c r="P72" s="173"/>
      <c r="Q72" s="173"/>
      <c r="R72" s="173"/>
      <c r="S72" s="173"/>
      <c r="T72" s="173"/>
      <c r="U72" s="173"/>
      <c r="V72" s="173"/>
      <c r="W72" s="173"/>
      <c r="X72" s="173"/>
      <c r="Y72" s="173"/>
    </row>
    <row r="73" spans="1:25" ht="12.75" customHeight="1">
      <c r="A73" s="173"/>
      <c r="B73" s="173"/>
      <c r="C73" s="173"/>
      <c r="D73" s="173"/>
      <c r="E73" s="173"/>
      <c r="F73" s="173"/>
      <c r="G73" s="173"/>
      <c r="H73" s="173"/>
      <c r="I73" s="173"/>
      <c r="J73" s="173"/>
      <c r="K73" s="173"/>
      <c r="L73" s="173"/>
      <c r="M73" s="173"/>
      <c r="N73" s="173"/>
      <c r="O73" s="173"/>
      <c r="P73" s="173"/>
      <c r="Q73" s="173"/>
      <c r="R73" s="173"/>
      <c r="S73" s="173"/>
      <c r="T73" s="173"/>
      <c r="U73" s="173"/>
      <c r="V73" s="173"/>
      <c r="W73" s="173"/>
      <c r="X73" s="173"/>
      <c r="Y73" s="173"/>
    </row>
    <row r="74" spans="1:25" ht="12.75" customHeight="1">
      <c r="A74" s="173"/>
      <c r="B74" s="173"/>
      <c r="C74" s="173"/>
      <c r="D74" s="173"/>
      <c r="E74" s="173"/>
      <c r="F74" s="173"/>
      <c r="G74" s="173"/>
      <c r="H74" s="173"/>
      <c r="I74" s="173"/>
      <c r="J74" s="173"/>
      <c r="K74" s="173"/>
      <c r="L74" s="173"/>
      <c r="M74" s="173"/>
      <c r="N74" s="173"/>
      <c r="O74" s="173"/>
      <c r="P74" s="173"/>
      <c r="Q74" s="173"/>
      <c r="R74" s="173"/>
      <c r="S74" s="173"/>
      <c r="T74" s="173"/>
      <c r="U74" s="173"/>
      <c r="V74" s="173"/>
      <c r="W74" s="173"/>
      <c r="X74" s="173"/>
      <c r="Y74" s="173"/>
    </row>
    <row r="75" spans="1:25" ht="12.75" customHeight="1">
      <c r="A75" s="173"/>
      <c r="B75" s="173"/>
      <c r="C75" s="173"/>
      <c r="D75" s="173"/>
      <c r="E75" s="173"/>
      <c r="F75" s="173"/>
      <c r="G75" s="173"/>
      <c r="H75" s="173"/>
      <c r="I75" s="173"/>
      <c r="J75" s="173"/>
      <c r="K75" s="173"/>
      <c r="L75" s="173"/>
      <c r="M75" s="173"/>
      <c r="N75" s="173"/>
      <c r="O75" s="173"/>
      <c r="P75" s="173"/>
      <c r="Q75" s="173"/>
      <c r="R75" s="173"/>
      <c r="S75" s="173"/>
      <c r="T75" s="173"/>
      <c r="U75" s="173"/>
      <c r="V75" s="173"/>
      <c r="W75" s="173"/>
      <c r="X75" s="173"/>
      <c r="Y75" s="173"/>
    </row>
    <row r="76" spans="1:25" ht="12.75" customHeight="1">
      <c r="A76" s="173"/>
      <c r="B76" s="173"/>
      <c r="C76" s="173"/>
      <c r="D76" s="173"/>
      <c r="E76" s="173"/>
      <c r="F76" s="173"/>
      <c r="G76" s="173"/>
      <c r="H76" s="173"/>
      <c r="I76" s="173"/>
      <c r="J76" s="173"/>
      <c r="K76" s="173"/>
      <c r="L76" s="173"/>
      <c r="M76" s="173"/>
      <c r="N76" s="173"/>
      <c r="O76" s="173"/>
      <c r="P76" s="173"/>
      <c r="Q76" s="173"/>
      <c r="R76" s="173"/>
      <c r="S76" s="173"/>
      <c r="T76" s="173"/>
      <c r="U76" s="173"/>
      <c r="V76" s="173"/>
      <c r="W76" s="173"/>
      <c r="X76" s="173"/>
      <c r="Y76" s="173"/>
    </row>
    <row r="77" spans="1:25" ht="12.75" customHeight="1">
      <c r="A77" s="173"/>
      <c r="B77" s="173"/>
      <c r="C77" s="173"/>
      <c r="D77" s="173"/>
      <c r="E77" s="173"/>
      <c r="F77" s="173"/>
      <c r="G77" s="173"/>
      <c r="H77" s="173"/>
      <c r="I77" s="173"/>
      <c r="J77" s="173"/>
      <c r="K77" s="173"/>
      <c r="L77" s="173"/>
      <c r="M77" s="173"/>
      <c r="N77" s="173"/>
      <c r="O77" s="173"/>
      <c r="P77" s="173"/>
      <c r="Q77" s="173"/>
      <c r="R77" s="173"/>
      <c r="S77" s="173"/>
      <c r="T77" s="173"/>
      <c r="U77" s="173"/>
      <c r="V77" s="173"/>
      <c r="W77" s="173"/>
      <c r="X77" s="173"/>
      <c r="Y77" s="173"/>
    </row>
    <row r="78" spans="1:25" ht="12.75" customHeight="1">
      <c r="A78" s="173"/>
      <c r="B78" s="173"/>
      <c r="C78" s="173"/>
      <c r="D78" s="173"/>
      <c r="E78" s="173"/>
      <c r="F78" s="173"/>
      <c r="G78" s="173"/>
      <c r="H78" s="173"/>
      <c r="I78" s="173"/>
      <c r="J78" s="173"/>
      <c r="K78" s="173"/>
      <c r="L78" s="173"/>
      <c r="M78" s="173"/>
      <c r="N78" s="173"/>
      <c r="O78" s="173"/>
      <c r="P78" s="173"/>
      <c r="Q78" s="173"/>
      <c r="R78" s="173"/>
      <c r="S78" s="173"/>
      <c r="T78" s="173"/>
      <c r="U78" s="173"/>
      <c r="V78" s="173"/>
      <c r="W78" s="173"/>
      <c r="X78" s="173"/>
      <c r="Y78" s="173"/>
    </row>
    <row r="79" spans="1:25" ht="12.75" customHeight="1">
      <c r="A79" s="173"/>
      <c r="B79" s="173"/>
      <c r="C79" s="173"/>
      <c r="D79" s="173"/>
      <c r="E79" s="173"/>
      <c r="F79" s="173"/>
      <c r="G79" s="173"/>
      <c r="H79" s="173"/>
      <c r="I79" s="173"/>
      <c r="J79" s="173"/>
      <c r="K79" s="173"/>
      <c r="L79" s="173"/>
      <c r="M79" s="173"/>
      <c r="N79" s="173"/>
      <c r="O79" s="173"/>
      <c r="P79" s="173"/>
      <c r="Q79" s="173"/>
      <c r="R79" s="173"/>
      <c r="S79" s="173"/>
      <c r="T79" s="173"/>
      <c r="U79" s="173"/>
      <c r="V79" s="173"/>
      <c r="W79" s="173"/>
      <c r="X79" s="173"/>
      <c r="Y79" s="173"/>
    </row>
    <row r="80" spans="1:25" ht="12.75" customHeight="1">
      <c r="A80" s="173"/>
      <c r="B80" s="173"/>
      <c r="C80" s="173"/>
      <c r="D80" s="173"/>
      <c r="E80" s="173"/>
      <c r="F80" s="173"/>
      <c r="G80" s="173"/>
      <c r="H80" s="173"/>
      <c r="I80" s="173"/>
      <c r="J80" s="173"/>
      <c r="K80" s="173"/>
      <c r="L80" s="173"/>
      <c r="M80" s="173"/>
      <c r="N80" s="173"/>
      <c r="O80" s="173"/>
      <c r="P80" s="173"/>
      <c r="Q80" s="173"/>
      <c r="R80" s="173"/>
      <c r="S80" s="173"/>
      <c r="T80" s="173"/>
      <c r="U80" s="173"/>
      <c r="V80" s="173"/>
      <c r="W80" s="173"/>
      <c r="X80" s="173"/>
      <c r="Y80" s="173"/>
    </row>
    <row r="81" spans="1:25" ht="12.75" customHeight="1">
      <c r="A81" s="173"/>
      <c r="B81" s="173"/>
      <c r="C81" s="173"/>
      <c r="D81" s="173"/>
      <c r="E81" s="173"/>
      <c r="F81" s="173"/>
      <c r="G81" s="173"/>
      <c r="H81" s="173"/>
      <c r="I81" s="173"/>
      <c r="J81" s="173"/>
      <c r="K81" s="173"/>
      <c r="L81" s="173"/>
      <c r="M81" s="173"/>
      <c r="N81" s="173"/>
      <c r="O81" s="173"/>
      <c r="P81" s="173"/>
      <c r="Q81" s="173"/>
      <c r="R81" s="173"/>
      <c r="S81" s="173"/>
      <c r="T81" s="173"/>
      <c r="U81" s="173"/>
      <c r="V81" s="173"/>
      <c r="W81" s="173"/>
      <c r="X81" s="173"/>
      <c r="Y81" s="173"/>
    </row>
    <row r="82" spans="1:25" ht="12.75" customHeight="1">
      <c r="A82" s="173"/>
      <c r="B82" s="173"/>
      <c r="C82" s="173"/>
      <c r="D82" s="173"/>
      <c r="E82" s="173"/>
      <c r="F82" s="173"/>
      <c r="G82" s="173"/>
      <c r="H82" s="173"/>
      <c r="I82" s="173"/>
      <c r="J82" s="173"/>
      <c r="K82" s="173"/>
      <c r="L82" s="173"/>
      <c r="M82" s="173"/>
      <c r="N82" s="173"/>
      <c r="O82" s="173"/>
      <c r="P82" s="173"/>
      <c r="Q82" s="173"/>
      <c r="R82" s="173"/>
      <c r="S82" s="173"/>
      <c r="T82" s="173"/>
      <c r="U82" s="173"/>
      <c r="V82" s="173"/>
      <c r="W82" s="173"/>
      <c r="X82" s="173"/>
      <c r="Y82" s="173"/>
    </row>
    <row r="83" spans="1:25" ht="12.75" customHeight="1">
      <c r="A83" s="173"/>
      <c r="B83" s="173"/>
      <c r="C83" s="173"/>
      <c r="D83" s="173"/>
      <c r="E83" s="173"/>
      <c r="F83" s="173"/>
      <c r="G83" s="173"/>
      <c r="H83" s="173"/>
      <c r="I83" s="173"/>
      <c r="J83" s="173"/>
      <c r="K83" s="173"/>
      <c r="L83" s="173"/>
      <c r="M83" s="173"/>
      <c r="N83" s="173"/>
      <c r="O83" s="173"/>
      <c r="P83" s="173"/>
      <c r="Q83" s="173"/>
      <c r="R83" s="173"/>
      <c r="S83" s="173"/>
      <c r="T83" s="173"/>
      <c r="U83" s="173"/>
      <c r="V83" s="173"/>
      <c r="W83" s="173"/>
      <c r="X83" s="173"/>
      <c r="Y83" s="173"/>
    </row>
    <row r="84" spans="1:25" ht="12.75" customHeight="1">
      <c r="A84" s="173"/>
      <c r="B84" s="173"/>
      <c r="C84" s="173"/>
      <c r="D84" s="173"/>
      <c r="E84" s="173"/>
      <c r="F84" s="173"/>
      <c r="G84" s="173"/>
      <c r="H84" s="173"/>
      <c r="I84" s="173"/>
      <c r="J84" s="173"/>
      <c r="K84" s="173"/>
      <c r="L84" s="173"/>
      <c r="M84" s="173"/>
      <c r="N84" s="173"/>
      <c r="O84" s="173"/>
      <c r="P84" s="173"/>
      <c r="Q84" s="173"/>
      <c r="R84" s="173"/>
      <c r="S84" s="173"/>
      <c r="T84" s="173"/>
      <c r="U84" s="173"/>
      <c r="V84" s="173"/>
      <c r="W84" s="173"/>
      <c r="X84" s="173"/>
      <c r="Y84" s="173"/>
    </row>
    <row r="85" spans="1:25" ht="12.75" customHeight="1">
      <c r="A85" s="173"/>
      <c r="B85" s="173"/>
      <c r="C85" s="173"/>
      <c r="D85" s="173"/>
      <c r="E85" s="173"/>
      <c r="F85" s="173"/>
      <c r="G85" s="173"/>
      <c r="H85" s="173"/>
      <c r="I85" s="173"/>
      <c r="J85" s="173"/>
      <c r="K85" s="173"/>
      <c r="L85" s="173"/>
      <c r="M85" s="173"/>
      <c r="N85" s="173"/>
      <c r="O85" s="173"/>
      <c r="P85" s="173"/>
      <c r="Q85" s="173"/>
      <c r="R85" s="173"/>
      <c r="S85" s="173"/>
      <c r="T85" s="173"/>
      <c r="U85" s="173"/>
      <c r="V85" s="173"/>
      <c r="W85" s="173"/>
      <c r="X85" s="173"/>
      <c r="Y85" s="173"/>
    </row>
    <row r="86" spans="1:25" ht="12.75" customHeight="1">
      <c r="A86" s="173"/>
      <c r="B86" s="173"/>
      <c r="C86" s="173"/>
      <c r="D86" s="173"/>
      <c r="E86" s="173"/>
      <c r="F86" s="173"/>
      <c r="G86" s="173"/>
      <c r="H86" s="173"/>
      <c r="I86" s="173"/>
      <c r="J86" s="173"/>
      <c r="K86" s="173"/>
      <c r="L86" s="173"/>
      <c r="M86" s="173"/>
      <c r="N86" s="173"/>
      <c r="O86" s="173"/>
      <c r="P86" s="173"/>
      <c r="Q86" s="173"/>
      <c r="R86" s="173"/>
      <c r="S86" s="173"/>
      <c r="T86" s="173"/>
      <c r="U86" s="173"/>
      <c r="V86" s="173"/>
      <c r="W86" s="173"/>
      <c r="X86" s="173"/>
      <c r="Y86" s="173"/>
    </row>
    <row r="87" spans="1:25" ht="12.75" customHeight="1">
      <c r="A87" s="173"/>
      <c r="B87" s="173"/>
      <c r="C87" s="173"/>
      <c r="D87" s="173"/>
      <c r="E87" s="173"/>
      <c r="F87" s="173"/>
      <c r="G87" s="173"/>
      <c r="H87" s="173"/>
      <c r="I87" s="173"/>
      <c r="J87" s="173"/>
      <c r="K87" s="173"/>
      <c r="L87" s="173"/>
      <c r="M87" s="173"/>
      <c r="N87" s="173"/>
      <c r="O87" s="173"/>
      <c r="P87" s="173"/>
      <c r="Q87" s="173"/>
      <c r="R87" s="173"/>
      <c r="S87" s="173"/>
      <c r="T87" s="173"/>
      <c r="U87" s="173"/>
      <c r="V87" s="173"/>
      <c r="W87" s="173"/>
      <c r="X87" s="173"/>
      <c r="Y87" s="173"/>
    </row>
    <row r="88" spans="1:25" ht="12.75" customHeight="1">
      <c r="A88" s="173"/>
      <c r="B88" s="173"/>
      <c r="C88" s="173"/>
      <c r="D88" s="173"/>
      <c r="E88" s="173"/>
      <c r="F88" s="173"/>
      <c r="G88" s="173"/>
      <c r="H88" s="173"/>
      <c r="I88" s="173"/>
      <c r="J88" s="173"/>
      <c r="K88" s="173"/>
      <c r="L88" s="173"/>
      <c r="M88" s="173"/>
      <c r="N88" s="173"/>
      <c r="O88" s="173"/>
      <c r="P88" s="173"/>
      <c r="Q88" s="173"/>
      <c r="R88" s="173"/>
      <c r="S88" s="173"/>
      <c r="T88" s="173"/>
      <c r="U88" s="173"/>
      <c r="V88" s="173"/>
      <c r="W88" s="173"/>
      <c r="X88" s="173"/>
      <c r="Y88" s="173"/>
    </row>
    <row r="89" spans="1:25" ht="12.75" customHeight="1">
      <c r="A89" s="173"/>
      <c r="B89" s="173"/>
      <c r="C89" s="173"/>
      <c r="D89" s="173"/>
      <c r="E89" s="173"/>
      <c r="F89" s="173"/>
      <c r="G89" s="173"/>
      <c r="H89" s="173"/>
      <c r="I89" s="173"/>
      <c r="J89" s="173"/>
      <c r="K89" s="173"/>
      <c r="L89" s="173"/>
      <c r="M89" s="173"/>
      <c r="N89" s="173"/>
      <c r="O89" s="173"/>
      <c r="P89" s="173"/>
      <c r="Q89" s="173"/>
      <c r="R89" s="173"/>
      <c r="S89" s="173"/>
      <c r="T89" s="173"/>
      <c r="U89" s="173"/>
      <c r="V89" s="173"/>
      <c r="W89" s="173"/>
      <c r="X89" s="173"/>
      <c r="Y89" s="173"/>
    </row>
    <row r="90" spans="1:25" ht="12.75" customHeight="1">
      <c r="A90" s="173"/>
      <c r="B90" s="173"/>
      <c r="C90" s="173"/>
      <c r="D90" s="173"/>
      <c r="E90" s="173"/>
      <c r="F90" s="173"/>
      <c r="G90" s="173"/>
      <c r="H90" s="173"/>
      <c r="I90" s="173"/>
      <c r="J90" s="173"/>
      <c r="K90" s="173"/>
      <c r="L90" s="173"/>
      <c r="M90" s="173"/>
      <c r="N90" s="173"/>
      <c r="O90" s="173"/>
      <c r="P90" s="173"/>
      <c r="Q90" s="173"/>
      <c r="R90" s="173"/>
      <c r="S90" s="173"/>
      <c r="T90" s="173"/>
      <c r="U90" s="173"/>
      <c r="V90" s="173"/>
      <c r="W90" s="173"/>
      <c r="X90" s="173"/>
      <c r="Y90" s="173"/>
    </row>
    <row r="91" spans="1:25" ht="12.75" customHeight="1">
      <c r="A91" s="173"/>
      <c r="B91" s="173"/>
      <c r="C91" s="173"/>
      <c r="D91" s="173"/>
      <c r="E91" s="173"/>
      <c r="F91" s="173"/>
      <c r="G91" s="173"/>
      <c r="H91" s="173"/>
      <c r="I91" s="173"/>
      <c r="J91" s="173"/>
      <c r="K91" s="173"/>
      <c r="L91" s="173"/>
      <c r="M91" s="173"/>
      <c r="N91" s="173"/>
      <c r="O91" s="173"/>
      <c r="P91" s="173"/>
      <c r="Q91" s="173"/>
      <c r="R91" s="173"/>
      <c r="S91" s="173"/>
      <c r="T91" s="173"/>
      <c r="U91" s="173"/>
      <c r="V91" s="173"/>
      <c r="W91" s="173"/>
      <c r="X91" s="173"/>
      <c r="Y91" s="173"/>
    </row>
    <row r="92" spans="1:25" ht="12.75" customHeight="1">
      <c r="A92" s="173"/>
      <c r="B92" s="173"/>
      <c r="C92" s="173"/>
      <c r="D92" s="173"/>
      <c r="E92" s="173"/>
      <c r="F92" s="173"/>
      <c r="G92" s="173"/>
      <c r="H92" s="173"/>
      <c r="I92" s="173"/>
      <c r="J92" s="173"/>
      <c r="K92" s="173"/>
      <c r="L92" s="173"/>
      <c r="M92" s="173"/>
      <c r="N92" s="173"/>
      <c r="O92" s="173"/>
      <c r="P92" s="173"/>
      <c r="Q92" s="173"/>
      <c r="R92" s="173"/>
      <c r="S92" s="173"/>
      <c r="T92" s="173"/>
      <c r="U92" s="173"/>
      <c r="V92" s="173"/>
      <c r="W92" s="173"/>
      <c r="X92" s="173"/>
      <c r="Y92" s="173"/>
    </row>
    <row r="93" spans="1:25" ht="12.75" customHeight="1">
      <c r="A93" s="173"/>
      <c r="B93" s="173"/>
      <c r="C93" s="173"/>
      <c r="D93" s="173"/>
      <c r="E93" s="173"/>
      <c r="F93" s="173"/>
      <c r="G93" s="173"/>
      <c r="H93" s="173"/>
      <c r="I93" s="173"/>
      <c r="J93" s="173"/>
      <c r="K93" s="173"/>
      <c r="L93" s="173"/>
      <c r="M93" s="173"/>
      <c r="N93" s="173"/>
      <c r="O93" s="173"/>
      <c r="P93" s="173"/>
      <c r="Q93" s="173"/>
      <c r="R93" s="173"/>
      <c r="S93" s="173"/>
      <c r="T93" s="173"/>
      <c r="U93" s="173"/>
      <c r="V93" s="173"/>
      <c r="W93" s="173"/>
      <c r="X93" s="173"/>
      <c r="Y93" s="173"/>
    </row>
    <row r="94" spans="1:25" ht="12.75" customHeight="1">
      <c r="A94" s="173"/>
      <c r="B94" s="173"/>
      <c r="C94" s="173"/>
      <c r="D94" s="173"/>
      <c r="E94" s="173"/>
      <c r="F94" s="173"/>
      <c r="G94" s="173"/>
      <c r="H94" s="173"/>
      <c r="I94" s="173"/>
      <c r="J94" s="173"/>
      <c r="K94" s="173"/>
      <c r="L94" s="173"/>
      <c r="M94" s="173"/>
      <c r="N94" s="173"/>
      <c r="O94" s="173"/>
      <c r="P94" s="173"/>
      <c r="Q94" s="173"/>
      <c r="R94" s="173"/>
      <c r="S94" s="173"/>
      <c r="T94" s="173"/>
      <c r="U94" s="173"/>
      <c r="V94" s="173"/>
      <c r="W94" s="173"/>
      <c r="X94" s="173"/>
      <c r="Y94" s="173"/>
    </row>
    <row r="95" spans="1:25" ht="12.75" customHeight="1">
      <c r="A95" s="173"/>
      <c r="B95" s="173"/>
      <c r="C95" s="173"/>
      <c r="D95" s="173"/>
      <c r="E95" s="173"/>
      <c r="F95" s="173"/>
      <c r="G95" s="173"/>
      <c r="H95" s="173"/>
      <c r="I95" s="173"/>
      <c r="J95" s="173"/>
      <c r="K95" s="173"/>
      <c r="L95" s="173"/>
      <c r="M95" s="173"/>
      <c r="N95" s="173"/>
      <c r="O95" s="173"/>
      <c r="P95" s="173"/>
      <c r="Q95" s="173"/>
      <c r="R95" s="173"/>
      <c r="S95" s="173"/>
      <c r="T95" s="173"/>
      <c r="U95" s="173"/>
      <c r="V95" s="173"/>
      <c r="W95" s="173"/>
      <c r="X95" s="173"/>
      <c r="Y95" s="173"/>
    </row>
    <row r="96" spans="1:25" ht="12.75" customHeight="1">
      <c r="A96" s="173"/>
      <c r="B96" s="173"/>
      <c r="C96" s="173"/>
      <c r="D96" s="173"/>
      <c r="E96" s="173"/>
      <c r="F96" s="173"/>
      <c r="G96" s="173"/>
      <c r="H96" s="173"/>
      <c r="I96" s="173"/>
      <c r="J96" s="173"/>
      <c r="K96" s="173"/>
      <c r="L96" s="173"/>
      <c r="M96" s="173"/>
      <c r="N96" s="173"/>
      <c r="O96" s="173"/>
      <c r="P96" s="173"/>
      <c r="Q96" s="173"/>
      <c r="R96" s="173"/>
      <c r="S96" s="173"/>
      <c r="T96" s="173"/>
      <c r="U96" s="173"/>
      <c r="V96" s="173"/>
      <c r="W96" s="173"/>
      <c r="X96" s="173"/>
      <c r="Y96" s="173"/>
    </row>
    <row r="97" spans="1:25" ht="12.75" customHeight="1">
      <c r="A97" s="173"/>
      <c r="B97" s="173"/>
      <c r="C97" s="173"/>
      <c r="D97" s="173"/>
      <c r="E97" s="173"/>
      <c r="F97" s="173"/>
      <c r="G97" s="173"/>
      <c r="H97" s="173"/>
      <c r="I97" s="173"/>
      <c r="J97" s="173"/>
      <c r="K97" s="173"/>
      <c r="L97" s="173"/>
      <c r="M97" s="173"/>
      <c r="N97" s="173"/>
      <c r="O97" s="173"/>
      <c r="P97" s="173"/>
      <c r="Q97" s="173"/>
      <c r="R97" s="173"/>
      <c r="S97" s="173"/>
      <c r="T97" s="173"/>
      <c r="U97" s="173"/>
      <c r="V97" s="173"/>
      <c r="W97" s="173"/>
      <c r="X97" s="173"/>
      <c r="Y97" s="173"/>
    </row>
    <row r="98" spans="1:25" ht="12.75" customHeight="1">
      <c r="A98" s="173"/>
      <c r="B98" s="173"/>
      <c r="C98" s="173"/>
      <c r="D98" s="173"/>
      <c r="E98" s="173"/>
      <c r="F98" s="173"/>
      <c r="G98" s="173"/>
      <c r="H98" s="173"/>
      <c r="I98" s="173"/>
      <c r="J98" s="173"/>
      <c r="K98" s="173"/>
      <c r="L98" s="173"/>
      <c r="M98" s="173"/>
      <c r="N98" s="173"/>
      <c r="O98" s="173"/>
      <c r="P98" s="173"/>
      <c r="Q98" s="173"/>
      <c r="R98" s="173"/>
      <c r="S98" s="173"/>
      <c r="T98" s="173"/>
      <c r="U98" s="173"/>
      <c r="V98" s="173"/>
      <c r="W98" s="173"/>
      <c r="X98" s="173"/>
      <c r="Y98" s="173"/>
    </row>
    <row r="99" spans="1:25" ht="12.75" customHeight="1">
      <c r="A99" s="173"/>
      <c r="B99" s="173"/>
      <c r="C99" s="173"/>
      <c r="D99" s="173"/>
      <c r="E99" s="173"/>
      <c r="F99" s="173"/>
      <c r="G99" s="173"/>
      <c r="H99" s="173"/>
      <c r="I99" s="173"/>
      <c r="J99" s="173"/>
      <c r="K99" s="173"/>
      <c r="L99" s="173"/>
      <c r="M99" s="173"/>
      <c r="N99" s="173"/>
      <c r="O99" s="173"/>
      <c r="P99" s="173"/>
      <c r="Q99" s="173"/>
      <c r="R99" s="173"/>
      <c r="S99" s="173"/>
      <c r="T99" s="173"/>
      <c r="U99" s="173"/>
      <c r="V99" s="173"/>
      <c r="W99" s="173"/>
      <c r="X99" s="173"/>
      <c r="Y99" s="173"/>
    </row>
    <row r="100" spans="1:25" ht="12.75" customHeight="1">
      <c r="A100" s="173"/>
      <c r="B100" s="173"/>
      <c r="C100" s="173"/>
      <c r="D100" s="173"/>
      <c r="E100" s="173"/>
      <c r="F100" s="173"/>
      <c r="G100" s="173"/>
      <c r="H100" s="173"/>
      <c r="I100" s="173"/>
      <c r="J100" s="173"/>
      <c r="K100" s="173"/>
      <c r="L100" s="173"/>
      <c r="M100" s="173"/>
      <c r="N100" s="173"/>
      <c r="O100" s="173"/>
      <c r="P100" s="173"/>
      <c r="Q100" s="173"/>
      <c r="R100" s="173"/>
      <c r="S100" s="173"/>
      <c r="T100" s="173"/>
      <c r="U100" s="173"/>
      <c r="V100" s="173"/>
      <c r="W100" s="173"/>
      <c r="X100" s="173"/>
      <c r="Y100" s="173"/>
    </row>
    <row r="101" spans="1:25" ht="12.75" customHeight="1">
      <c r="A101" s="173"/>
      <c r="B101" s="173"/>
      <c r="C101" s="173"/>
      <c r="D101" s="173"/>
      <c r="E101" s="173"/>
      <c r="F101" s="173"/>
      <c r="G101" s="173"/>
      <c r="H101" s="173"/>
      <c r="I101" s="173"/>
      <c r="J101" s="173"/>
      <c r="K101" s="173"/>
      <c r="L101" s="173"/>
      <c r="M101" s="173"/>
      <c r="N101" s="173"/>
      <c r="O101" s="173"/>
      <c r="P101" s="173"/>
      <c r="Q101" s="173"/>
      <c r="R101" s="173"/>
      <c r="S101" s="173"/>
      <c r="T101" s="173"/>
      <c r="U101" s="173"/>
      <c r="V101" s="173"/>
      <c r="W101" s="173"/>
      <c r="X101" s="173"/>
      <c r="Y101" s="173"/>
    </row>
    <row r="102" spans="1:25" ht="12.75" customHeight="1">
      <c r="A102" s="173"/>
      <c r="B102" s="173"/>
      <c r="C102" s="173"/>
      <c r="D102" s="173"/>
      <c r="E102" s="173"/>
      <c r="F102" s="173"/>
      <c r="G102" s="173"/>
      <c r="H102" s="173"/>
      <c r="I102" s="173"/>
      <c r="J102" s="173"/>
      <c r="K102" s="173"/>
      <c r="L102" s="173"/>
      <c r="M102" s="173"/>
      <c r="N102" s="173"/>
      <c r="O102" s="173"/>
      <c r="P102" s="173"/>
      <c r="Q102" s="173"/>
      <c r="R102" s="173"/>
      <c r="S102" s="173"/>
      <c r="T102" s="173"/>
      <c r="U102" s="173"/>
      <c r="V102" s="173"/>
      <c r="W102" s="173"/>
      <c r="X102" s="173"/>
      <c r="Y102" s="173"/>
    </row>
    <row r="103" spans="1:25" ht="12.75" customHeight="1">
      <c r="A103" s="173"/>
      <c r="B103" s="173"/>
      <c r="C103" s="173"/>
      <c r="D103" s="173"/>
      <c r="E103" s="173"/>
      <c r="F103" s="173"/>
      <c r="G103" s="173"/>
      <c r="H103" s="173"/>
      <c r="I103" s="173"/>
      <c r="J103" s="173"/>
      <c r="K103" s="173"/>
      <c r="L103" s="173"/>
      <c r="M103" s="173"/>
      <c r="N103" s="173"/>
      <c r="O103" s="173"/>
      <c r="P103" s="173"/>
      <c r="Q103" s="173"/>
      <c r="R103" s="173"/>
      <c r="S103" s="173"/>
      <c r="T103" s="173"/>
      <c r="U103" s="173"/>
      <c r="V103" s="173"/>
      <c r="W103" s="173"/>
      <c r="X103" s="173"/>
      <c r="Y103" s="173"/>
    </row>
    <row r="104" spans="1:25" ht="12.75" customHeight="1">
      <c r="A104" s="173"/>
      <c r="B104" s="173"/>
      <c r="C104" s="173"/>
      <c r="D104" s="173"/>
      <c r="E104" s="173"/>
      <c r="F104" s="173"/>
      <c r="G104" s="173"/>
      <c r="H104" s="173"/>
      <c r="I104" s="173"/>
      <c r="J104" s="173"/>
      <c r="K104" s="173"/>
      <c r="L104" s="173"/>
      <c r="M104" s="173"/>
      <c r="N104" s="173"/>
      <c r="O104" s="173"/>
      <c r="P104" s="173"/>
      <c r="Q104" s="173"/>
      <c r="R104" s="173"/>
      <c r="S104" s="173"/>
      <c r="T104" s="173"/>
      <c r="U104" s="173"/>
      <c r="V104" s="173"/>
      <c r="W104" s="173"/>
      <c r="X104" s="173"/>
      <c r="Y104" s="173"/>
    </row>
    <row r="105" spans="1:25" ht="12.75" customHeight="1">
      <c r="A105" s="173"/>
      <c r="B105" s="173"/>
      <c r="C105" s="173"/>
      <c r="D105" s="173"/>
      <c r="E105" s="173"/>
      <c r="F105" s="173"/>
      <c r="G105" s="173"/>
      <c r="H105" s="173"/>
      <c r="I105" s="173"/>
      <c r="J105" s="173"/>
      <c r="K105" s="173"/>
      <c r="L105" s="173"/>
      <c r="M105" s="173"/>
      <c r="N105" s="173"/>
      <c r="O105" s="173"/>
      <c r="P105" s="173"/>
      <c r="Q105" s="173"/>
      <c r="R105" s="173"/>
      <c r="S105" s="173"/>
      <c r="T105" s="173"/>
      <c r="U105" s="173"/>
      <c r="V105" s="173"/>
      <c r="W105" s="173"/>
      <c r="X105" s="173"/>
      <c r="Y105" s="173"/>
    </row>
    <row r="106" spans="1:25" ht="12.75" customHeight="1">
      <c r="A106" s="173"/>
      <c r="B106" s="173"/>
      <c r="C106" s="173"/>
      <c r="D106" s="173"/>
      <c r="E106" s="173"/>
      <c r="F106" s="173"/>
      <c r="G106" s="173"/>
      <c r="H106" s="173"/>
      <c r="I106" s="173"/>
      <c r="J106" s="173"/>
      <c r="K106" s="173"/>
      <c r="L106" s="173"/>
      <c r="M106" s="173"/>
      <c r="N106" s="173"/>
      <c r="O106" s="173"/>
      <c r="P106" s="173"/>
      <c r="Q106" s="173"/>
      <c r="R106" s="173"/>
      <c r="S106" s="173"/>
      <c r="T106" s="173"/>
      <c r="U106" s="173"/>
      <c r="V106" s="173"/>
      <c r="W106" s="173"/>
      <c r="X106" s="173"/>
      <c r="Y106" s="173"/>
    </row>
    <row r="107" spans="1:25" ht="12.75" customHeight="1">
      <c r="A107" s="173"/>
      <c r="B107" s="173"/>
      <c r="C107" s="173"/>
      <c r="D107" s="173"/>
      <c r="E107" s="173"/>
      <c r="F107" s="173"/>
      <c r="G107" s="173"/>
      <c r="H107" s="173"/>
      <c r="I107" s="173"/>
      <c r="J107" s="173"/>
      <c r="K107" s="173"/>
      <c r="L107" s="173"/>
      <c r="M107" s="173"/>
      <c r="N107" s="173"/>
      <c r="O107" s="173"/>
      <c r="P107" s="173"/>
      <c r="Q107" s="173"/>
      <c r="R107" s="173"/>
      <c r="S107" s="173"/>
      <c r="T107" s="173"/>
      <c r="U107" s="173"/>
      <c r="V107" s="173"/>
      <c r="W107" s="173"/>
      <c r="X107" s="173"/>
      <c r="Y107" s="173"/>
    </row>
    <row r="108" spans="1:25" ht="12.75" customHeight="1">
      <c r="A108" s="173"/>
      <c r="B108" s="173"/>
      <c r="C108" s="173"/>
      <c r="D108" s="173"/>
      <c r="E108" s="173"/>
      <c r="F108" s="173"/>
      <c r="G108" s="173"/>
      <c r="H108" s="173"/>
      <c r="I108" s="173"/>
      <c r="J108" s="173"/>
      <c r="K108" s="173"/>
      <c r="L108" s="173"/>
      <c r="M108" s="173"/>
      <c r="N108" s="173"/>
      <c r="O108" s="173"/>
      <c r="P108" s="173"/>
      <c r="Q108" s="173"/>
      <c r="R108" s="173"/>
      <c r="S108" s="173"/>
      <c r="T108" s="173"/>
      <c r="U108" s="173"/>
      <c r="V108" s="173"/>
      <c r="W108" s="173"/>
      <c r="X108" s="173"/>
      <c r="Y108" s="173"/>
    </row>
    <row r="109" spans="1:25" ht="12.75" customHeight="1">
      <c r="A109" s="173"/>
      <c r="B109" s="173"/>
      <c r="C109" s="173"/>
      <c r="D109" s="173"/>
      <c r="E109" s="173"/>
      <c r="F109" s="173"/>
      <c r="G109" s="173"/>
      <c r="H109" s="173"/>
      <c r="I109" s="173"/>
      <c r="J109" s="173"/>
      <c r="K109" s="173"/>
      <c r="L109" s="173"/>
      <c r="M109" s="173"/>
      <c r="N109" s="173"/>
      <c r="O109" s="173"/>
      <c r="P109" s="173"/>
      <c r="Q109" s="173"/>
      <c r="R109" s="173"/>
      <c r="S109" s="173"/>
      <c r="T109" s="173"/>
      <c r="U109" s="173"/>
      <c r="V109" s="173"/>
      <c r="W109" s="173"/>
      <c r="X109" s="173"/>
      <c r="Y109" s="173"/>
    </row>
    <row r="110" spans="1:25" ht="12.75" customHeight="1">
      <c r="A110" s="173"/>
      <c r="B110" s="173"/>
      <c r="C110" s="173"/>
      <c r="D110" s="173"/>
      <c r="E110" s="173"/>
      <c r="F110" s="173"/>
      <c r="G110" s="173"/>
      <c r="H110" s="173"/>
      <c r="I110" s="173"/>
      <c r="J110" s="173"/>
      <c r="K110" s="173"/>
      <c r="L110" s="173"/>
      <c r="M110" s="173"/>
      <c r="N110" s="173"/>
      <c r="O110" s="173"/>
      <c r="P110" s="173"/>
      <c r="Q110" s="173"/>
      <c r="R110" s="173"/>
      <c r="S110" s="173"/>
      <c r="T110" s="173"/>
      <c r="U110" s="173"/>
      <c r="V110" s="173"/>
      <c r="W110" s="173"/>
      <c r="X110" s="173"/>
      <c r="Y110" s="173"/>
    </row>
    <row r="111" spans="1:25" ht="12.75" customHeight="1">
      <c r="A111" s="173"/>
      <c r="B111" s="173"/>
      <c r="C111" s="173"/>
      <c r="D111" s="173"/>
      <c r="E111" s="173"/>
      <c r="F111" s="173"/>
      <c r="G111" s="173"/>
      <c r="H111" s="173"/>
      <c r="I111" s="173"/>
      <c r="J111" s="173"/>
      <c r="K111" s="173"/>
      <c r="L111" s="173"/>
      <c r="M111" s="173"/>
      <c r="N111" s="173"/>
      <c r="O111" s="173"/>
      <c r="P111" s="173"/>
      <c r="Q111" s="173"/>
      <c r="R111" s="173"/>
      <c r="S111" s="173"/>
      <c r="T111" s="173"/>
      <c r="U111" s="173"/>
      <c r="V111" s="173"/>
      <c r="W111" s="173"/>
      <c r="X111" s="173"/>
      <c r="Y111" s="173"/>
    </row>
    <row r="112" spans="1:25" ht="12.75" customHeight="1">
      <c r="A112" s="173"/>
      <c r="B112" s="173"/>
      <c r="C112" s="173"/>
      <c r="D112" s="173"/>
      <c r="E112" s="173"/>
      <c r="F112" s="173"/>
      <c r="G112" s="173"/>
      <c r="H112" s="173"/>
      <c r="I112" s="173"/>
      <c r="J112" s="173"/>
      <c r="K112" s="173"/>
      <c r="L112" s="173"/>
      <c r="M112" s="173"/>
      <c r="N112" s="173"/>
      <c r="O112" s="173"/>
      <c r="P112" s="173"/>
      <c r="Q112" s="173"/>
      <c r="R112" s="173"/>
      <c r="S112" s="173"/>
      <c r="T112" s="173"/>
      <c r="U112" s="173"/>
      <c r="V112" s="173"/>
      <c r="W112" s="173"/>
      <c r="X112" s="173"/>
      <c r="Y112" s="173"/>
    </row>
    <row r="113" spans="1:25" ht="12.75" customHeight="1">
      <c r="A113" s="173"/>
      <c r="B113" s="173"/>
      <c r="C113" s="173"/>
      <c r="D113" s="173"/>
      <c r="E113" s="173"/>
      <c r="F113" s="173"/>
      <c r="G113" s="173"/>
      <c r="H113" s="173"/>
      <c r="I113" s="173"/>
      <c r="J113" s="173"/>
      <c r="K113" s="173"/>
      <c r="L113" s="173"/>
      <c r="M113" s="173"/>
      <c r="N113" s="173"/>
      <c r="O113" s="173"/>
      <c r="P113" s="173"/>
      <c r="Q113" s="173"/>
      <c r="R113" s="173"/>
      <c r="S113" s="173"/>
      <c r="T113" s="173"/>
      <c r="U113" s="173"/>
      <c r="V113" s="173"/>
      <c r="W113" s="173"/>
      <c r="X113" s="173"/>
      <c r="Y113" s="173"/>
    </row>
    <row r="114" spans="1:25" ht="12.75" customHeight="1">
      <c r="A114" s="173"/>
      <c r="B114" s="173"/>
      <c r="C114" s="173"/>
      <c r="D114" s="173"/>
      <c r="E114" s="173"/>
      <c r="F114" s="173"/>
      <c r="G114" s="173"/>
      <c r="H114" s="173"/>
      <c r="I114" s="173"/>
      <c r="J114" s="173"/>
      <c r="K114" s="173"/>
      <c r="L114" s="173"/>
      <c r="M114" s="173"/>
      <c r="N114" s="173"/>
      <c r="O114" s="173"/>
      <c r="P114" s="173"/>
      <c r="Q114" s="173"/>
      <c r="R114" s="173"/>
      <c r="S114" s="173"/>
      <c r="T114" s="173"/>
      <c r="U114" s="173"/>
      <c r="V114" s="173"/>
      <c r="W114" s="173"/>
      <c r="X114" s="173"/>
      <c r="Y114" s="173"/>
    </row>
    <row r="115" spans="1:25" ht="12.75" customHeight="1">
      <c r="A115" s="173"/>
      <c r="B115" s="173"/>
      <c r="C115" s="173"/>
      <c r="D115" s="173"/>
      <c r="E115" s="173"/>
      <c r="F115" s="173"/>
      <c r="G115" s="173"/>
      <c r="H115" s="173"/>
      <c r="I115" s="173"/>
      <c r="J115" s="173"/>
      <c r="K115" s="173"/>
      <c r="L115" s="173"/>
      <c r="M115" s="173"/>
      <c r="N115" s="173"/>
      <c r="O115" s="173"/>
      <c r="P115" s="173"/>
      <c r="Q115" s="173"/>
      <c r="R115" s="173"/>
      <c r="S115" s="173"/>
      <c r="T115" s="173"/>
      <c r="U115" s="173"/>
      <c r="V115" s="173"/>
      <c r="W115" s="173"/>
      <c r="X115" s="173"/>
      <c r="Y115" s="173"/>
    </row>
    <row r="116" spans="1:25" ht="12.75" customHeight="1">
      <c r="A116" s="173"/>
      <c r="B116" s="173"/>
      <c r="C116" s="173"/>
      <c r="D116" s="173"/>
      <c r="E116" s="173"/>
      <c r="F116" s="173"/>
      <c r="G116" s="173"/>
      <c r="H116" s="173"/>
      <c r="I116" s="173"/>
      <c r="J116" s="173"/>
      <c r="K116" s="173"/>
      <c r="L116" s="173"/>
      <c r="M116" s="173"/>
      <c r="N116" s="173"/>
      <c r="O116" s="173"/>
      <c r="P116" s="173"/>
      <c r="Q116" s="173"/>
      <c r="R116" s="173"/>
      <c r="S116" s="173"/>
      <c r="T116" s="173"/>
      <c r="U116" s="173"/>
      <c r="V116" s="173"/>
      <c r="W116" s="173"/>
      <c r="X116" s="173"/>
      <c r="Y116" s="173"/>
    </row>
    <row r="117" spans="1:25" ht="12.75" customHeight="1">
      <c r="A117" s="173"/>
      <c r="B117" s="173"/>
      <c r="C117" s="173"/>
      <c r="D117" s="173"/>
      <c r="E117" s="173"/>
      <c r="F117" s="173"/>
      <c r="G117" s="173"/>
      <c r="H117" s="173"/>
      <c r="I117" s="173"/>
      <c r="J117" s="173"/>
      <c r="K117" s="173"/>
      <c r="L117" s="173"/>
      <c r="M117" s="173"/>
      <c r="N117" s="173"/>
      <c r="O117" s="173"/>
      <c r="P117" s="173"/>
      <c r="Q117" s="173"/>
      <c r="R117" s="173"/>
      <c r="S117" s="173"/>
      <c r="T117" s="173"/>
      <c r="U117" s="173"/>
      <c r="V117" s="173"/>
      <c r="W117" s="173"/>
      <c r="X117" s="173"/>
      <c r="Y117" s="173"/>
    </row>
    <row r="118" spans="1:25" ht="12.75" customHeight="1">
      <c r="A118" s="173"/>
      <c r="B118" s="173"/>
      <c r="C118" s="173"/>
      <c r="D118" s="173"/>
      <c r="E118" s="173"/>
      <c r="F118" s="173"/>
      <c r="G118" s="173"/>
      <c r="H118" s="173"/>
      <c r="I118" s="173"/>
      <c r="J118" s="173"/>
      <c r="K118" s="173"/>
      <c r="L118" s="173"/>
      <c r="M118" s="173"/>
      <c r="N118" s="173"/>
      <c r="O118" s="173"/>
      <c r="P118" s="173"/>
      <c r="Q118" s="173"/>
      <c r="R118" s="173"/>
      <c r="S118" s="173"/>
      <c r="T118" s="173"/>
      <c r="U118" s="173"/>
      <c r="V118" s="173"/>
      <c r="W118" s="173"/>
      <c r="X118" s="173"/>
      <c r="Y118" s="173"/>
    </row>
    <row r="119" spans="1:25" ht="12.75" customHeight="1">
      <c r="A119" s="173"/>
      <c r="B119" s="173"/>
      <c r="C119" s="173"/>
      <c r="D119" s="173"/>
      <c r="E119" s="173"/>
      <c r="F119" s="173"/>
      <c r="G119" s="173"/>
      <c r="H119" s="173"/>
      <c r="I119" s="173"/>
      <c r="J119" s="173"/>
      <c r="K119" s="173"/>
      <c r="L119" s="173"/>
      <c r="M119" s="173"/>
      <c r="N119" s="173"/>
      <c r="O119" s="173"/>
      <c r="P119" s="173"/>
      <c r="Q119" s="173"/>
      <c r="R119" s="173"/>
      <c r="S119" s="173"/>
      <c r="T119" s="173"/>
      <c r="U119" s="173"/>
      <c r="V119" s="173"/>
      <c r="W119" s="173"/>
      <c r="X119" s="173"/>
      <c r="Y119" s="173"/>
    </row>
    <row r="120" spans="1:25" ht="12.75" customHeight="1">
      <c r="A120" s="173"/>
      <c r="B120" s="173"/>
      <c r="C120" s="173"/>
      <c r="D120" s="173"/>
      <c r="E120" s="173"/>
      <c r="F120" s="173"/>
      <c r="G120" s="173"/>
      <c r="H120" s="173"/>
      <c r="I120" s="173"/>
      <c r="J120" s="173"/>
      <c r="K120" s="173"/>
      <c r="L120" s="173"/>
      <c r="M120" s="173"/>
      <c r="N120" s="173"/>
      <c r="O120" s="173"/>
      <c r="P120" s="173"/>
      <c r="Q120" s="173"/>
      <c r="R120" s="173"/>
      <c r="S120" s="173"/>
      <c r="T120" s="173"/>
      <c r="U120" s="173"/>
      <c r="V120" s="173"/>
      <c r="W120" s="173"/>
      <c r="X120" s="173"/>
      <c r="Y120" s="173"/>
    </row>
    <row r="121" spans="1:25" ht="12.75" customHeight="1">
      <c r="A121" s="173"/>
      <c r="B121" s="173"/>
      <c r="C121" s="173"/>
      <c r="D121" s="173"/>
      <c r="E121" s="173"/>
      <c r="F121" s="173"/>
      <c r="G121" s="173"/>
      <c r="H121" s="173"/>
      <c r="I121" s="173"/>
      <c r="J121" s="173"/>
      <c r="K121" s="173"/>
      <c r="L121" s="173"/>
      <c r="M121" s="173"/>
      <c r="N121" s="173"/>
      <c r="O121" s="173"/>
      <c r="P121" s="173"/>
      <c r="Q121" s="173"/>
      <c r="R121" s="173"/>
      <c r="S121" s="173"/>
      <c r="T121" s="173"/>
      <c r="U121" s="173"/>
      <c r="V121" s="173"/>
      <c r="W121" s="173"/>
      <c r="X121" s="173"/>
      <c r="Y121" s="173"/>
    </row>
    <row r="122" spans="1:25" ht="12.75" customHeight="1">
      <c r="A122" s="173"/>
      <c r="B122" s="173"/>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row>
    <row r="123" spans="1:25" ht="12.75" customHeight="1">
      <c r="A123" s="173"/>
      <c r="B123" s="173"/>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row>
    <row r="124" spans="1:25" ht="12.75" customHeight="1">
      <c r="A124" s="173"/>
      <c r="B124" s="173"/>
      <c r="C124" s="173"/>
      <c r="D124" s="173"/>
      <c r="E124" s="173"/>
      <c r="F124" s="173"/>
      <c r="G124" s="173"/>
      <c r="H124" s="173"/>
      <c r="I124" s="173"/>
      <c r="J124" s="173"/>
      <c r="K124" s="173"/>
      <c r="L124" s="173"/>
      <c r="M124" s="173"/>
      <c r="N124" s="173"/>
      <c r="O124" s="173"/>
      <c r="P124" s="173"/>
      <c r="Q124" s="173"/>
      <c r="R124" s="173"/>
      <c r="S124" s="173"/>
      <c r="T124" s="173"/>
      <c r="U124" s="173"/>
      <c r="V124" s="173"/>
      <c r="W124" s="173"/>
      <c r="X124" s="173"/>
      <c r="Y124" s="173"/>
    </row>
    <row r="125" spans="1:25" ht="12.75" customHeight="1">
      <c r="A125" s="173"/>
      <c r="B125" s="173"/>
      <c r="C125" s="173"/>
      <c r="D125" s="173"/>
      <c r="E125" s="173"/>
      <c r="F125" s="173"/>
      <c r="G125" s="173"/>
      <c r="H125" s="173"/>
      <c r="I125" s="173"/>
      <c r="J125" s="173"/>
      <c r="K125" s="173"/>
      <c r="L125" s="173"/>
      <c r="M125" s="173"/>
      <c r="N125" s="173"/>
      <c r="O125" s="173"/>
      <c r="P125" s="173"/>
      <c r="Q125" s="173"/>
      <c r="R125" s="173"/>
      <c r="S125" s="173"/>
      <c r="T125" s="173"/>
      <c r="U125" s="173"/>
      <c r="V125" s="173"/>
      <c r="W125" s="173"/>
      <c r="X125" s="173"/>
      <c r="Y125" s="173"/>
    </row>
    <row r="126" spans="1:25" ht="12.75" customHeight="1">
      <c r="A126" s="173"/>
      <c r="B126" s="173"/>
      <c r="C126" s="173"/>
      <c r="D126" s="173"/>
      <c r="E126" s="173"/>
      <c r="F126" s="173"/>
      <c r="G126" s="173"/>
      <c r="H126" s="173"/>
      <c r="I126" s="173"/>
      <c r="J126" s="173"/>
      <c r="K126" s="173"/>
      <c r="L126" s="173"/>
      <c r="M126" s="173"/>
      <c r="N126" s="173"/>
      <c r="O126" s="173"/>
      <c r="P126" s="173"/>
      <c r="Q126" s="173"/>
      <c r="R126" s="173"/>
      <c r="S126" s="173"/>
      <c r="T126" s="173"/>
      <c r="U126" s="173"/>
      <c r="V126" s="173"/>
      <c r="W126" s="173"/>
      <c r="X126" s="173"/>
      <c r="Y126" s="173"/>
    </row>
    <row r="127" spans="1:25" ht="12.75" customHeight="1">
      <c r="A127" s="173"/>
      <c r="B127" s="173"/>
      <c r="C127" s="173"/>
      <c r="D127" s="173"/>
      <c r="E127" s="173"/>
      <c r="F127" s="173"/>
      <c r="G127" s="173"/>
      <c r="H127" s="173"/>
      <c r="I127" s="173"/>
      <c r="J127" s="173"/>
      <c r="K127" s="173"/>
      <c r="L127" s="173"/>
      <c r="M127" s="173"/>
      <c r="N127" s="173"/>
      <c r="O127" s="173"/>
      <c r="P127" s="173"/>
      <c r="Q127" s="173"/>
      <c r="R127" s="173"/>
      <c r="S127" s="173"/>
      <c r="T127" s="173"/>
      <c r="U127" s="173"/>
      <c r="V127" s="173"/>
      <c r="W127" s="173"/>
      <c r="X127" s="173"/>
      <c r="Y127" s="173"/>
    </row>
    <row r="128" spans="1:25" ht="12.75" customHeight="1">
      <c r="A128" s="173"/>
      <c r="B128" s="173"/>
      <c r="C128" s="173"/>
      <c r="D128" s="173"/>
      <c r="E128" s="173"/>
      <c r="F128" s="173"/>
      <c r="G128" s="173"/>
      <c r="H128" s="173"/>
      <c r="I128" s="173"/>
      <c r="J128" s="173"/>
      <c r="K128" s="173"/>
      <c r="L128" s="173"/>
      <c r="M128" s="173"/>
      <c r="N128" s="173"/>
      <c r="O128" s="173"/>
      <c r="P128" s="173"/>
      <c r="Q128" s="173"/>
      <c r="R128" s="173"/>
      <c r="S128" s="173"/>
      <c r="T128" s="173"/>
      <c r="U128" s="173"/>
      <c r="V128" s="173"/>
      <c r="W128" s="173"/>
      <c r="X128" s="173"/>
      <c r="Y128" s="173"/>
    </row>
    <row r="129" spans="1:25" ht="12.75" customHeight="1">
      <c r="A129" s="173"/>
      <c r="B129" s="173"/>
      <c r="C129" s="173"/>
      <c r="D129" s="173"/>
      <c r="E129" s="173"/>
      <c r="F129" s="173"/>
      <c r="G129" s="173"/>
      <c r="H129" s="173"/>
      <c r="I129" s="173"/>
      <c r="J129" s="173"/>
      <c r="K129" s="173"/>
      <c r="L129" s="173"/>
      <c r="M129" s="173"/>
      <c r="N129" s="173"/>
      <c r="O129" s="173"/>
      <c r="P129" s="173"/>
      <c r="Q129" s="173"/>
      <c r="R129" s="173"/>
      <c r="S129" s="173"/>
      <c r="T129" s="173"/>
      <c r="U129" s="173"/>
      <c r="V129" s="173"/>
      <c r="W129" s="173"/>
      <c r="X129" s="173"/>
      <c r="Y129" s="173"/>
    </row>
    <row r="130" spans="1:25" ht="12.75" customHeight="1">
      <c r="A130" s="173"/>
      <c r="B130" s="173"/>
      <c r="C130" s="173"/>
      <c r="D130" s="173"/>
      <c r="E130" s="173"/>
      <c r="F130" s="173"/>
      <c r="G130" s="173"/>
      <c r="H130" s="173"/>
      <c r="I130" s="173"/>
      <c r="J130" s="173"/>
      <c r="K130" s="173"/>
      <c r="L130" s="173"/>
      <c r="M130" s="173"/>
      <c r="N130" s="173"/>
      <c r="O130" s="173"/>
      <c r="P130" s="173"/>
      <c r="Q130" s="173"/>
      <c r="R130" s="173"/>
      <c r="S130" s="173"/>
      <c r="T130" s="173"/>
      <c r="U130" s="173"/>
      <c r="V130" s="173"/>
      <c r="W130" s="173"/>
      <c r="X130" s="173"/>
      <c r="Y130" s="173"/>
    </row>
    <row r="131" spans="1:25" ht="12.75" customHeight="1">
      <c r="A131" s="173"/>
      <c r="B131" s="173"/>
      <c r="C131" s="173"/>
      <c r="D131" s="173"/>
      <c r="E131" s="173"/>
      <c r="F131" s="173"/>
      <c r="G131" s="173"/>
      <c r="H131" s="173"/>
      <c r="I131" s="173"/>
      <c r="J131" s="173"/>
      <c r="K131" s="173"/>
      <c r="L131" s="173"/>
      <c r="M131" s="173"/>
      <c r="N131" s="173"/>
      <c r="O131" s="173"/>
      <c r="P131" s="173"/>
      <c r="Q131" s="173"/>
      <c r="R131" s="173"/>
      <c r="S131" s="173"/>
      <c r="T131" s="173"/>
      <c r="U131" s="173"/>
      <c r="V131" s="173"/>
      <c r="W131" s="173"/>
      <c r="X131" s="173"/>
      <c r="Y131" s="173"/>
    </row>
    <row r="132" spans="1:25" ht="12.75" customHeight="1">
      <c r="A132" s="173"/>
      <c r="B132" s="173"/>
      <c r="C132" s="173"/>
      <c r="D132" s="173"/>
      <c r="E132" s="173"/>
      <c r="F132" s="173"/>
      <c r="G132" s="173"/>
      <c r="H132" s="173"/>
      <c r="I132" s="173"/>
      <c r="J132" s="173"/>
      <c r="K132" s="173"/>
      <c r="L132" s="173"/>
      <c r="M132" s="173"/>
      <c r="N132" s="173"/>
      <c r="O132" s="173"/>
      <c r="P132" s="173"/>
      <c r="Q132" s="173"/>
      <c r="R132" s="173"/>
      <c r="S132" s="173"/>
      <c r="T132" s="173"/>
      <c r="U132" s="173"/>
      <c r="V132" s="173"/>
      <c r="W132" s="173"/>
      <c r="X132" s="173"/>
      <c r="Y132" s="173"/>
    </row>
    <row r="133" spans="1:25" ht="12.75" customHeight="1">
      <c r="A133" s="173"/>
      <c r="B133" s="173"/>
      <c r="C133" s="173"/>
      <c r="D133" s="173"/>
      <c r="E133" s="173"/>
      <c r="F133" s="173"/>
      <c r="G133" s="173"/>
      <c r="H133" s="173"/>
      <c r="I133" s="173"/>
      <c r="J133" s="173"/>
      <c r="K133" s="173"/>
      <c r="L133" s="173"/>
      <c r="M133" s="173"/>
      <c r="N133" s="173"/>
      <c r="O133" s="173"/>
      <c r="P133" s="173"/>
      <c r="Q133" s="173"/>
      <c r="R133" s="173"/>
      <c r="S133" s="173"/>
      <c r="T133" s="173"/>
      <c r="U133" s="173"/>
      <c r="V133" s="173"/>
      <c r="W133" s="173"/>
      <c r="X133" s="173"/>
      <c r="Y133" s="173"/>
    </row>
    <row r="134" spans="1:25" ht="12.75" customHeight="1">
      <c r="A134" s="173"/>
      <c r="B134" s="173"/>
      <c r="C134" s="173"/>
      <c r="D134" s="173"/>
      <c r="E134" s="173"/>
      <c r="F134" s="173"/>
      <c r="G134" s="173"/>
      <c r="H134" s="173"/>
      <c r="I134" s="173"/>
      <c r="J134" s="173"/>
      <c r="K134" s="173"/>
      <c r="L134" s="173"/>
      <c r="M134" s="173"/>
      <c r="N134" s="173"/>
      <c r="O134" s="173"/>
      <c r="P134" s="173"/>
      <c r="Q134" s="173"/>
      <c r="R134" s="173"/>
      <c r="S134" s="173"/>
      <c r="T134" s="173"/>
      <c r="U134" s="173"/>
      <c r="V134" s="173"/>
      <c r="W134" s="173"/>
      <c r="X134" s="173"/>
      <c r="Y134" s="173"/>
    </row>
    <row r="135" spans="1:25" ht="12.75" customHeight="1">
      <c r="A135" s="173"/>
      <c r="B135" s="173"/>
      <c r="C135" s="173"/>
      <c r="D135" s="173"/>
      <c r="E135" s="173"/>
      <c r="F135" s="173"/>
      <c r="G135" s="173"/>
      <c r="H135" s="173"/>
      <c r="I135" s="173"/>
      <c r="J135" s="173"/>
      <c r="K135" s="173"/>
      <c r="L135" s="173"/>
      <c r="M135" s="173"/>
      <c r="N135" s="173"/>
      <c r="O135" s="173"/>
      <c r="P135" s="173"/>
      <c r="Q135" s="173"/>
      <c r="R135" s="173"/>
      <c r="S135" s="173"/>
      <c r="T135" s="173"/>
      <c r="U135" s="173"/>
      <c r="V135" s="173"/>
      <c r="W135" s="173"/>
      <c r="X135" s="173"/>
      <c r="Y135" s="173"/>
    </row>
    <row r="136" spans="1:25" ht="12.75" customHeight="1">
      <c r="A136" s="173"/>
      <c r="B136" s="173"/>
      <c r="C136" s="173"/>
      <c r="D136" s="173"/>
      <c r="E136" s="173"/>
      <c r="F136" s="173"/>
      <c r="G136" s="173"/>
      <c r="H136" s="173"/>
      <c r="I136" s="173"/>
      <c r="J136" s="173"/>
      <c r="K136" s="173"/>
      <c r="L136" s="173"/>
      <c r="M136" s="173"/>
      <c r="N136" s="173"/>
      <c r="O136" s="173"/>
      <c r="P136" s="173"/>
      <c r="Q136" s="173"/>
      <c r="R136" s="173"/>
      <c r="S136" s="173"/>
      <c r="T136" s="173"/>
      <c r="U136" s="173"/>
      <c r="V136" s="173"/>
      <c r="W136" s="173"/>
      <c r="X136" s="173"/>
      <c r="Y136" s="173"/>
    </row>
    <row r="137" spans="1:25" ht="12.75" customHeight="1">
      <c r="A137" s="173"/>
      <c r="B137" s="173"/>
      <c r="C137" s="173"/>
      <c r="D137" s="173"/>
      <c r="E137" s="173"/>
      <c r="F137" s="173"/>
      <c r="G137" s="173"/>
      <c r="H137" s="173"/>
      <c r="I137" s="173"/>
      <c r="J137" s="173"/>
      <c r="K137" s="173"/>
      <c r="L137" s="173"/>
      <c r="M137" s="173"/>
      <c r="N137" s="173"/>
      <c r="O137" s="173"/>
      <c r="P137" s="173"/>
      <c r="Q137" s="173"/>
      <c r="R137" s="173"/>
      <c r="S137" s="173"/>
      <c r="T137" s="173"/>
      <c r="U137" s="173"/>
      <c r="V137" s="173"/>
      <c r="W137" s="173"/>
      <c r="X137" s="173"/>
      <c r="Y137" s="173"/>
    </row>
    <row r="138" spans="1:25" ht="12.75" customHeight="1">
      <c r="A138" s="173"/>
      <c r="B138" s="173"/>
      <c r="C138" s="173"/>
      <c r="D138" s="173"/>
      <c r="E138" s="173"/>
      <c r="F138" s="173"/>
      <c r="G138" s="173"/>
      <c r="H138" s="173"/>
      <c r="I138" s="173"/>
      <c r="J138" s="173"/>
      <c r="K138" s="173"/>
      <c r="L138" s="173"/>
      <c r="M138" s="173"/>
      <c r="N138" s="173"/>
      <c r="O138" s="173"/>
      <c r="P138" s="173"/>
      <c r="Q138" s="173"/>
      <c r="R138" s="173"/>
      <c r="S138" s="173"/>
      <c r="T138" s="173"/>
      <c r="U138" s="173"/>
      <c r="V138" s="173"/>
      <c r="W138" s="173"/>
      <c r="X138" s="173"/>
      <c r="Y138" s="173"/>
    </row>
    <row r="139" spans="1:25" ht="12.75" customHeight="1">
      <c r="A139" s="173"/>
      <c r="B139" s="173"/>
      <c r="C139" s="173"/>
      <c r="D139" s="173"/>
      <c r="E139" s="173"/>
      <c r="F139" s="173"/>
      <c r="G139" s="173"/>
      <c r="H139" s="173"/>
      <c r="I139" s="173"/>
      <c r="J139" s="173"/>
      <c r="K139" s="173"/>
      <c r="L139" s="173"/>
      <c r="M139" s="173"/>
      <c r="N139" s="173"/>
      <c r="O139" s="173"/>
      <c r="P139" s="173"/>
      <c r="Q139" s="173"/>
      <c r="R139" s="173"/>
      <c r="S139" s="173"/>
      <c r="T139" s="173"/>
      <c r="U139" s="173"/>
      <c r="V139" s="173"/>
      <c r="W139" s="173"/>
      <c r="X139" s="173"/>
      <c r="Y139" s="173"/>
    </row>
    <row r="140" spans="1:25" ht="12.75" customHeight="1">
      <c r="A140" s="173"/>
      <c r="B140" s="173"/>
      <c r="C140" s="173"/>
      <c r="D140" s="173"/>
      <c r="E140" s="173"/>
      <c r="F140" s="173"/>
      <c r="G140" s="173"/>
      <c r="H140" s="173"/>
      <c r="I140" s="173"/>
      <c r="J140" s="173"/>
      <c r="K140" s="173"/>
      <c r="L140" s="173"/>
      <c r="M140" s="173"/>
      <c r="N140" s="173"/>
      <c r="O140" s="173"/>
      <c r="P140" s="173"/>
      <c r="Q140" s="173"/>
      <c r="R140" s="173"/>
      <c r="S140" s="173"/>
      <c r="T140" s="173"/>
      <c r="U140" s="173"/>
      <c r="V140" s="173"/>
      <c r="W140" s="173"/>
      <c r="X140" s="173"/>
      <c r="Y140" s="173"/>
    </row>
    <row r="141" spans="1:25" ht="12.75" customHeight="1">
      <c r="A141" s="173"/>
      <c r="B141" s="173"/>
      <c r="C141" s="173"/>
      <c r="D141" s="173"/>
      <c r="E141" s="173"/>
      <c r="F141" s="173"/>
      <c r="G141" s="173"/>
      <c r="H141" s="173"/>
      <c r="I141" s="173"/>
      <c r="J141" s="173"/>
      <c r="K141" s="173"/>
      <c r="L141" s="173"/>
      <c r="M141" s="173"/>
      <c r="N141" s="173"/>
      <c r="O141" s="173"/>
      <c r="P141" s="173"/>
      <c r="Q141" s="173"/>
      <c r="R141" s="173"/>
      <c r="S141" s="173"/>
      <c r="T141" s="173"/>
      <c r="U141" s="173"/>
      <c r="V141" s="173"/>
      <c r="W141" s="173"/>
      <c r="X141" s="173"/>
      <c r="Y141" s="173"/>
    </row>
    <row r="142" spans="1:25" ht="12.75" customHeight="1">
      <c r="A142" s="173"/>
      <c r="B142" s="173"/>
      <c r="C142" s="173"/>
      <c r="D142" s="173"/>
      <c r="E142" s="173"/>
      <c r="F142" s="173"/>
      <c r="G142" s="173"/>
      <c r="H142" s="173"/>
      <c r="I142" s="173"/>
      <c r="J142" s="173"/>
      <c r="K142" s="173"/>
      <c r="L142" s="173"/>
      <c r="M142" s="173"/>
      <c r="N142" s="173"/>
      <c r="O142" s="173"/>
      <c r="P142" s="173"/>
      <c r="Q142" s="173"/>
      <c r="R142" s="173"/>
      <c r="S142" s="173"/>
      <c r="T142" s="173"/>
      <c r="U142" s="173"/>
      <c r="V142" s="173"/>
      <c r="W142" s="173"/>
      <c r="X142" s="173"/>
      <c r="Y142" s="173"/>
    </row>
    <row r="143" spans="1:25" ht="12.75" customHeight="1">
      <c r="A143" s="173"/>
      <c r="B143" s="173"/>
      <c r="C143" s="173"/>
      <c r="D143" s="173"/>
      <c r="E143" s="173"/>
      <c r="F143" s="173"/>
      <c r="G143" s="173"/>
      <c r="H143" s="173"/>
      <c r="I143" s="173"/>
      <c r="J143" s="173"/>
      <c r="K143" s="173"/>
      <c r="L143" s="173"/>
      <c r="M143" s="173"/>
      <c r="N143" s="173"/>
      <c r="O143" s="173"/>
      <c r="P143" s="173"/>
      <c r="Q143" s="173"/>
      <c r="R143" s="173"/>
      <c r="S143" s="173"/>
      <c r="T143" s="173"/>
      <c r="U143" s="173"/>
      <c r="V143" s="173"/>
      <c r="W143" s="173"/>
      <c r="X143" s="173"/>
      <c r="Y143" s="173"/>
    </row>
    <row r="144" spans="1:25" ht="12.75" customHeight="1">
      <c r="A144" s="173"/>
      <c r="B144" s="173"/>
      <c r="C144" s="173"/>
      <c r="D144" s="173"/>
      <c r="E144" s="173"/>
      <c r="F144" s="173"/>
      <c r="G144" s="173"/>
      <c r="H144" s="173"/>
      <c r="I144" s="173"/>
      <c r="J144" s="173"/>
      <c r="K144" s="173"/>
      <c r="L144" s="173"/>
      <c r="M144" s="173"/>
      <c r="N144" s="173"/>
      <c r="O144" s="173"/>
      <c r="P144" s="173"/>
      <c r="Q144" s="173"/>
      <c r="R144" s="173"/>
      <c r="S144" s="173"/>
      <c r="T144" s="173"/>
      <c r="U144" s="173"/>
      <c r="V144" s="173"/>
      <c r="W144" s="173"/>
      <c r="X144" s="173"/>
      <c r="Y144" s="173"/>
    </row>
    <row r="145" spans="1:25" ht="12.75" customHeight="1">
      <c r="A145" s="173"/>
      <c r="B145" s="173"/>
      <c r="C145" s="173"/>
      <c r="D145" s="173"/>
      <c r="E145" s="173"/>
      <c r="F145" s="173"/>
      <c r="G145" s="173"/>
      <c r="H145" s="173"/>
      <c r="I145" s="173"/>
      <c r="J145" s="173"/>
      <c r="K145" s="173"/>
      <c r="L145" s="173"/>
      <c r="M145" s="173"/>
      <c r="N145" s="173"/>
      <c r="O145" s="173"/>
      <c r="P145" s="173"/>
      <c r="Q145" s="173"/>
      <c r="R145" s="173"/>
      <c r="S145" s="173"/>
      <c r="T145" s="173"/>
      <c r="U145" s="173"/>
      <c r="V145" s="173"/>
      <c r="W145" s="173"/>
      <c r="X145" s="173"/>
      <c r="Y145" s="173"/>
    </row>
    <row r="146" spans="1:25" ht="12.75" customHeight="1">
      <c r="A146" s="173"/>
      <c r="B146" s="173"/>
      <c r="C146" s="173"/>
      <c r="D146" s="173"/>
      <c r="E146" s="173"/>
      <c r="F146" s="173"/>
      <c r="G146" s="173"/>
      <c r="H146" s="173"/>
      <c r="I146" s="173"/>
      <c r="J146" s="173"/>
      <c r="K146" s="173"/>
      <c r="L146" s="173"/>
      <c r="M146" s="173"/>
      <c r="N146" s="173"/>
      <c r="O146" s="173"/>
      <c r="P146" s="173"/>
      <c r="Q146" s="173"/>
      <c r="R146" s="173"/>
      <c r="S146" s="173"/>
      <c r="T146" s="173"/>
      <c r="U146" s="173"/>
      <c r="V146" s="173"/>
      <c r="W146" s="173"/>
      <c r="X146" s="173"/>
      <c r="Y146" s="173"/>
    </row>
    <row r="147" spans="1:25" ht="12.75" customHeight="1">
      <c r="A147" s="173"/>
      <c r="B147" s="173"/>
      <c r="C147" s="173"/>
      <c r="D147" s="173"/>
      <c r="E147" s="173"/>
      <c r="F147" s="173"/>
      <c r="G147" s="173"/>
      <c r="H147" s="173"/>
      <c r="I147" s="173"/>
      <c r="J147" s="173"/>
      <c r="K147" s="173"/>
      <c r="L147" s="173"/>
      <c r="M147" s="173"/>
      <c r="N147" s="173"/>
      <c r="O147" s="173"/>
      <c r="P147" s="173"/>
      <c r="Q147" s="173"/>
      <c r="R147" s="173"/>
      <c r="S147" s="173"/>
      <c r="T147" s="173"/>
      <c r="U147" s="173"/>
      <c r="V147" s="173"/>
      <c r="W147" s="173"/>
      <c r="X147" s="173"/>
      <c r="Y147" s="173"/>
    </row>
    <row r="148" spans="1:25" ht="12.75" customHeight="1">
      <c r="A148" s="173"/>
      <c r="B148" s="173"/>
      <c r="C148" s="173"/>
      <c r="D148" s="173"/>
      <c r="E148" s="173"/>
      <c r="F148" s="173"/>
      <c r="G148" s="173"/>
      <c r="H148" s="173"/>
      <c r="I148" s="173"/>
      <c r="J148" s="173"/>
      <c r="K148" s="173"/>
      <c r="L148" s="173"/>
      <c r="M148" s="173"/>
      <c r="N148" s="173"/>
      <c r="O148" s="173"/>
      <c r="P148" s="173"/>
      <c r="Q148" s="173"/>
      <c r="R148" s="173"/>
      <c r="S148" s="173"/>
      <c r="T148" s="173"/>
      <c r="U148" s="173"/>
      <c r="V148" s="173"/>
      <c r="W148" s="173"/>
      <c r="X148" s="173"/>
      <c r="Y148" s="173"/>
    </row>
    <row r="149" spans="1:25" ht="12.75" customHeight="1">
      <c r="A149" s="173"/>
      <c r="B149" s="173"/>
      <c r="C149" s="173"/>
      <c r="D149" s="173"/>
      <c r="E149" s="173"/>
      <c r="F149" s="173"/>
      <c r="G149" s="173"/>
      <c r="H149" s="173"/>
      <c r="I149" s="173"/>
      <c r="J149" s="173"/>
      <c r="K149" s="173"/>
      <c r="L149" s="173"/>
      <c r="M149" s="173"/>
      <c r="N149" s="173"/>
      <c r="O149" s="173"/>
      <c r="P149" s="173"/>
      <c r="Q149" s="173"/>
      <c r="R149" s="173"/>
      <c r="S149" s="173"/>
      <c r="T149" s="173"/>
      <c r="U149" s="173"/>
      <c r="V149" s="173"/>
      <c r="W149" s="173"/>
      <c r="X149" s="173"/>
      <c r="Y149" s="173"/>
    </row>
    <row r="150" spans="1:25" ht="12.75" customHeight="1">
      <c r="A150" s="173"/>
      <c r="B150" s="173"/>
      <c r="C150" s="173"/>
      <c r="D150" s="173"/>
      <c r="E150" s="173"/>
      <c r="F150" s="173"/>
      <c r="G150" s="173"/>
      <c r="H150" s="173"/>
      <c r="I150" s="173"/>
      <c r="J150" s="173"/>
      <c r="K150" s="173"/>
      <c r="L150" s="173"/>
      <c r="M150" s="173"/>
      <c r="N150" s="173"/>
      <c r="O150" s="173"/>
      <c r="P150" s="173"/>
      <c r="Q150" s="173"/>
      <c r="R150" s="173"/>
      <c r="S150" s="173"/>
      <c r="T150" s="173"/>
      <c r="U150" s="173"/>
      <c r="V150" s="173"/>
      <c r="W150" s="173"/>
      <c r="X150" s="173"/>
      <c r="Y150" s="173"/>
    </row>
    <row r="151" spans="1:25" ht="12.75" customHeight="1">
      <c r="A151" s="173"/>
      <c r="B151" s="173"/>
      <c r="C151" s="173"/>
      <c r="D151" s="173"/>
      <c r="E151" s="173"/>
      <c r="F151" s="173"/>
      <c r="G151" s="173"/>
      <c r="H151" s="173"/>
      <c r="I151" s="173"/>
      <c r="J151" s="173"/>
      <c r="K151" s="173"/>
      <c r="L151" s="173"/>
      <c r="M151" s="173"/>
      <c r="N151" s="173"/>
      <c r="O151" s="173"/>
      <c r="P151" s="173"/>
      <c r="Q151" s="173"/>
      <c r="R151" s="173"/>
      <c r="S151" s="173"/>
      <c r="T151" s="173"/>
      <c r="U151" s="173"/>
      <c r="V151" s="173"/>
      <c r="W151" s="173"/>
      <c r="X151" s="173"/>
      <c r="Y151" s="173"/>
    </row>
    <row r="152" spans="1:25" ht="12.75" customHeight="1">
      <c r="A152" s="173"/>
      <c r="B152" s="173"/>
      <c r="C152" s="173"/>
      <c r="D152" s="173"/>
      <c r="E152" s="173"/>
      <c r="F152" s="173"/>
      <c r="G152" s="173"/>
      <c r="H152" s="173"/>
      <c r="I152" s="173"/>
      <c r="J152" s="173"/>
      <c r="K152" s="173"/>
      <c r="L152" s="173"/>
      <c r="M152" s="173"/>
      <c r="N152" s="173"/>
      <c r="O152" s="173"/>
      <c r="P152" s="173"/>
      <c r="Q152" s="173"/>
      <c r="R152" s="173"/>
      <c r="S152" s="173"/>
      <c r="T152" s="173"/>
      <c r="U152" s="173"/>
      <c r="V152" s="173"/>
      <c r="W152" s="173"/>
      <c r="X152" s="173"/>
      <c r="Y152" s="173"/>
    </row>
    <row r="153" spans="1:25" ht="12.75" customHeight="1">
      <c r="A153" s="173"/>
      <c r="B153" s="173"/>
      <c r="C153" s="173"/>
      <c r="D153" s="173"/>
      <c r="E153" s="173"/>
      <c r="F153" s="173"/>
      <c r="G153" s="173"/>
      <c r="H153" s="173"/>
      <c r="I153" s="173"/>
      <c r="J153" s="173"/>
      <c r="K153" s="173"/>
      <c r="L153" s="173"/>
      <c r="M153" s="173"/>
      <c r="N153" s="173"/>
      <c r="O153" s="173"/>
      <c r="P153" s="173"/>
      <c r="Q153" s="173"/>
      <c r="R153" s="173"/>
      <c r="S153" s="173"/>
      <c r="T153" s="173"/>
      <c r="U153" s="173"/>
      <c r="V153" s="173"/>
      <c r="W153" s="173"/>
      <c r="X153" s="173"/>
      <c r="Y153" s="173"/>
    </row>
    <row r="154" spans="1:25" ht="12.75" customHeight="1">
      <c r="A154" s="173"/>
      <c r="B154" s="173"/>
      <c r="C154" s="173"/>
      <c r="D154" s="173"/>
      <c r="E154" s="173"/>
      <c r="F154" s="173"/>
      <c r="G154" s="173"/>
      <c r="H154" s="173"/>
      <c r="I154" s="173"/>
      <c r="J154" s="173"/>
      <c r="K154" s="173"/>
      <c r="L154" s="173"/>
      <c r="M154" s="173"/>
      <c r="N154" s="173"/>
      <c r="O154" s="173"/>
      <c r="P154" s="173"/>
      <c r="Q154" s="173"/>
      <c r="R154" s="173"/>
      <c r="S154" s="173"/>
      <c r="T154" s="173"/>
      <c r="U154" s="173"/>
      <c r="V154" s="173"/>
      <c r="W154" s="173"/>
      <c r="X154" s="173"/>
      <c r="Y154" s="173"/>
    </row>
    <row r="155" spans="1:25" ht="12.75" customHeight="1">
      <c r="A155" s="173"/>
      <c r="B155" s="173"/>
      <c r="C155" s="173"/>
      <c r="D155" s="173"/>
      <c r="E155" s="173"/>
      <c r="F155" s="173"/>
      <c r="G155" s="173"/>
      <c r="H155" s="173"/>
      <c r="I155" s="173"/>
      <c r="J155" s="173"/>
      <c r="K155" s="173"/>
      <c r="L155" s="173"/>
      <c r="M155" s="173"/>
      <c r="N155" s="173"/>
      <c r="O155" s="173"/>
      <c r="P155" s="173"/>
      <c r="Q155" s="173"/>
      <c r="R155" s="173"/>
      <c r="S155" s="173"/>
      <c r="T155" s="173"/>
      <c r="U155" s="173"/>
      <c r="V155" s="173"/>
      <c r="W155" s="173"/>
      <c r="X155" s="173"/>
      <c r="Y155" s="173"/>
    </row>
    <row r="156" spans="1:25" ht="12.75" customHeight="1">
      <c r="A156" s="173"/>
      <c r="B156" s="173"/>
      <c r="C156" s="173"/>
      <c r="D156" s="173"/>
      <c r="E156" s="173"/>
      <c r="F156" s="173"/>
      <c r="G156" s="173"/>
      <c r="H156" s="173"/>
      <c r="I156" s="173"/>
      <c r="J156" s="173"/>
      <c r="K156" s="173"/>
      <c r="L156" s="173"/>
      <c r="M156" s="173"/>
      <c r="N156" s="173"/>
      <c r="O156" s="173"/>
      <c r="P156" s="173"/>
      <c r="Q156" s="173"/>
      <c r="R156" s="173"/>
      <c r="S156" s="173"/>
      <c r="T156" s="173"/>
      <c r="U156" s="173"/>
      <c r="V156" s="173"/>
      <c r="W156" s="173"/>
      <c r="X156" s="173"/>
      <c r="Y156" s="173"/>
    </row>
    <row r="157" spans="1:25" ht="12.75" customHeight="1">
      <c r="A157" s="173"/>
      <c r="B157" s="173"/>
      <c r="C157" s="173"/>
      <c r="D157" s="173"/>
      <c r="E157" s="173"/>
      <c r="F157" s="173"/>
      <c r="G157" s="173"/>
      <c r="H157" s="173"/>
      <c r="I157" s="173"/>
      <c r="J157" s="173"/>
      <c r="K157" s="173"/>
      <c r="L157" s="173"/>
      <c r="M157" s="173"/>
      <c r="N157" s="173"/>
      <c r="O157" s="173"/>
      <c r="P157" s="173"/>
      <c r="Q157" s="173"/>
      <c r="R157" s="173"/>
      <c r="S157" s="173"/>
      <c r="T157" s="173"/>
      <c r="U157" s="173"/>
      <c r="V157" s="173"/>
      <c r="W157" s="173"/>
      <c r="X157" s="173"/>
      <c r="Y157" s="173"/>
    </row>
    <row r="158" spans="1:25" ht="12.75" customHeight="1">
      <c r="A158" s="173"/>
      <c r="B158" s="173"/>
      <c r="C158" s="173"/>
      <c r="D158" s="173"/>
      <c r="E158" s="173"/>
      <c r="F158" s="173"/>
      <c r="G158" s="173"/>
      <c r="H158" s="173"/>
      <c r="I158" s="173"/>
      <c r="J158" s="173"/>
      <c r="K158" s="173"/>
      <c r="L158" s="173"/>
      <c r="M158" s="173"/>
      <c r="N158" s="173"/>
      <c r="O158" s="173"/>
      <c r="P158" s="173"/>
      <c r="Q158" s="173"/>
      <c r="R158" s="173"/>
      <c r="S158" s="173"/>
      <c r="T158" s="173"/>
      <c r="U158" s="173"/>
      <c r="V158" s="173"/>
      <c r="W158" s="173"/>
      <c r="X158" s="173"/>
      <c r="Y158" s="173"/>
    </row>
    <row r="159" spans="1:25" ht="12.75" customHeight="1">
      <c r="A159" s="173"/>
      <c r="B159" s="173"/>
      <c r="C159" s="173"/>
      <c r="D159" s="173"/>
      <c r="E159" s="173"/>
      <c r="F159" s="173"/>
      <c r="G159" s="173"/>
      <c r="H159" s="173"/>
      <c r="I159" s="173"/>
      <c r="J159" s="173"/>
      <c r="K159" s="173"/>
      <c r="L159" s="173"/>
      <c r="M159" s="173"/>
      <c r="N159" s="173"/>
      <c r="O159" s="173"/>
      <c r="P159" s="173"/>
      <c r="Q159" s="173"/>
      <c r="R159" s="173"/>
      <c r="S159" s="173"/>
      <c r="T159" s="173"/>
      <c r="U159" s="173"/>
      <c r="V159" s="173"/>
      <c r="W159" s="173"/>
      <c r="X159" s="173"/>
      <c r="Y159" s="173"/>
    </row>
    <row r="160" spans="1:25" ht="12.75" customHeight="1">
      <c r="A160" s="173"/>
      <c r="B160" s="173"/>
      <c r="C160" s="173"/>
      <c r="D160" s="173"/>
      <c r="E160" s="173"/>
      <c r="F160" s="173"/>
      <c r="G160" s="173"/>
      <c r="H160" s="173"/>
      <c r="I160" s="173"/>
      <c r="J160" s="173"/>
      <c r="K160" s="173"/>
      <c r="L160" s="173"/>
      <c r="M160" s="173"/>
      <c r="N160" s="173"/>
      <c r="O160" s="173"/>
      <c r="P160" s="173"/>
      <c r="Q160" s="173"/>
      <c r="R160" s="173"/>
      <c r="S160" s="173"/>
      <c r="T160" s="173"/>
      <c r="U160" s="173"/>
      <c r="V160" s="173"/>
      <c r="W160" s="173"/>
      <c r="X160" s="173"/>
      <c r="Y160" s="173"/>
    </row>
    <row r="161" spans="1:25" ht="12.75" customHeight="1">
      <c r="A161" s="173"/>
      <c r="B161" s="173"/>
      <c r="C161" s="173"/>
      <c r="D161" s="173"/>
      <c r="E161" s="173"/>
      <c r="F161" s="173"/>
      <c r="G161" s="173"/>
      <c r="H161" s="173"/>
      <c r="I161" s="173"/>
      <c r="J161" s="173"/>
      <c r="K161" s="173"/>
      <c r="L161" s="173"/>
      <c r="M161" s="173"/>
      <c r="N161" s="173"/>
      <c r="O161" s="173"/>
      <c r="P161" s="173"/>
      <c r="Q161" s="173"/>
      <c r="R161" s="173"/>
      <c r="S161" s="173"/>
      <c r="T161" s="173"/>
      <c r="U161" s="173"/>
      <c r="V161" s="173"/>
      <c r="W161" s="173"/>
      <c r="X161" s="173"/>
      <c r="Y161" s="173"/>
    </row>
    <row r="162" spans="1:25" ht="12.75" customHeight="1">
      <c r="A162" s="173"/>
      <c r="B162" s="173"/>
      <c r="C162" s="173"/>
      <c r="D162" s="173"/>
      <c r="E162" s="173"/>
      <c r="F162" s="173"/>
      <c r="G162" s="173"/>
      <c r="H162" s="173"/>
      <c r="I162" s="173"/>
      <c r="J162" s="173"/>
      <c r="K162" s="173"/>
      <c r="L162" s="173"/>
      <c r="M162" s="173"/>
      <c r="N162" s="173"/>
      <c r="O162" s="173"/>
      <c r="P162" s="173"/>
      <c r="Q162" s="173"/>
      <c r="R162" s="173"/>
      <c r="S162" s="173"/>
      <c r="T162" s="173"/>
      <c r="U162" s="173"/>
      <c r="V162" s="173"/>
      <c r="W162" s="173"/>
      <c r="X162" s="173"/>
      <c r="Y162" s="173"/>
    </row>
    <row r="163" spans="1:25" ht="12.75" customHeight="1">
      <c r="A163" s="173"/>
      <c r="B163" s="173"/>
      <c r="C163" s="173"/>
      <c r="D163" s="173"/>
      <c r="E163" s="173"/>
      <c r="F163" s="173"/>
      <c r="G163" s="173"/>
      <c r="H163" s="173"/>
      <c r="I163" s="173"/>
      <c r="J163" s="173"/>
      <c r="K163" s="173"/>
      <c r="L163" s="173"/>
      <c r="M163" s="173"/>
      <c r="N163" s="173"/>
      <c r="O163" s="173"/>
      <c r="P163" s="173"/>
      <c r="Q163" s="173"/>
      <c r="R163" s="173"/>
      <c r="S163" s="173"/>
      <c r="T163" s="173"/>
      <c r="U163" s="173"/>
      <c r="V163" s="173"/>
      <c r="W163" s="173"/>
      <c r="X163" s="173"/>
      <c r="Y163" s="173"/>
    </row>
    <row r="164" spans="1:25" ht="12.75" customHeight="1">
      <c r="A164" s="173"/>
      <c r="B164" s="173"/>
      <c r="C164" s="173"/>
      <c r="D164" s="173"/>
      <c r="E164" s="173"/>
      <c r="F164" s="173"/>
      <c r="G164" s="173"/>
      <c r="H164" s="173"/>
      <c r="I164" s="173"/>
      <c r="J164" s="173"/>
      <c r="K164" s="173"/>
      <c r="L164" s="173"/>
      <c r="M164" s="173"/>
      <c r="N164" s="173"/>
      <c r="O164" s="173"/>
      <c r="P164" s="173"/>
      <c r="Q164" s="173"/>
      <c r="R164" s="173"/>
      <c r="S164" s="173"/>
      <c r="T164" s="173"/>
      <c r="U164" s="173"/>
      <c r="V164" s="173"/>
      <c r="W164" s="173"/>
      <c r="X164" s="173"/>
      <c r="Y164" s="173"/>
    </row>
    <row r="165" spans="1:25" ht="12.75" customHeight="1">
      <c r="A165" s="173"/>
      <c r="B165" s="173"/>
      <c r="C165" s="173"/>
      <c r="D165" s="173"/>
      <c r="E165" s="173"/>
      <c r="F165" s="173"/>
      <c r="G165" s="173"/>
      <c r="H165" s="173"/>
      <c r="I165" s="173"/>
      <c r="J165" s="173"/>
      <c r="K165" s="173"/>
      <c r="L165" s="173"/>
      <c r="M165" s="173"/>
      <c r="N165" s="173"/>
      <c r="O165" s="173"/>
      <c r="P165" s="173"/>
      <c r="Q165" s="173"/>
      <c r="R165" s="173"/>
      <c r="S165" s="173"/>
      <c r="T165" s="173"/>
      <c r="U165" s="173"/>
      <c r="V165" s="173"/>
      <c r="W165" s="173"/>
      <c r="X165" s="173"/>
      <c r="Y165" s="173"/>
    </row>
    <row r="166" spans="1:25" ht="12.75" customHeight="1">
      <c r="A166" s="173"/>
      <c r="B166" s="173"/>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row>
    <row r="167" spans="1:25" ht="12.75" customHeight="1">
      <c r="A167" s="173"/>
      <c r="B167" s="173"/>
      <c r="C167" s="173"/>
      <c r="D167" s="173"/>
      <c r="E167" s="173"/>
      <c r="F167" s="173"/>
      <c r="G167" s="173"/>
      <c r="H167" s="173"/>
      <c r="I167" s="173"/>
      <c r="J167" s="173"/>
      <c r="K167" s="173"/>
      <c r="L167" s="173"/>
      <c r="M167" s="173"/>
      <c r="N167" s="173"/>
      <c r="O167" s="173"/>
      <c r="P167" s="173"/>
      <c r="Q167" s="173"/>
      <c r="R167" s="173"/>
      <c r="S167" s="173"/>
      <c r="T167" s="173"/>
      <c r="U167" s="173"/>
      <c r="V167" s="173"/>
      <c r="W167" s="173"/>
      <c r="X167" s="173"/>
      <c r="Y167" s="173"/>
    </row>
    <row r="168" spans="1:25" ht="12.75" customHeight="1">
      <c r="A168" s="173"/>
      <c r="B168" s="173"/>
      <c r="C168" s="173"/>
      <c r="D168" s="173"/>
      <c r="E168" s="173"/>
      <c r="F168" s="173"/>
      <c r="G168" s="173"/>
      <c r="H168" s="173"/>
      <c r="I168" s="173"/>
      <c r="J168" s="173"/>
      <c r="K168" s="173"/>
      <c r="L168" s="173"/>
      <c r="M168" s="173"/>
      <c r="N168" s="173"/>
      <c r="O168" s="173"/>
      <c r="P168" s="173"/>
      <c r="Q168" s="173"/>
      <c r="R168" s="173"/>
      <c r="S168" s="173"/>
      <c r="T168" s="173"/>
      <c r="U168" s="173"/>
      <c r="V168" s="173"/>
      <c r="W168" s="173"/>
      <c r="X168" s="173"/>
      <c r="Y168" s="173"/>
    </row>
    <row r="169" spans="1:25" ht="12.75" customHeight="1">
      <c r="A169" s="173"/>
      <c r="B169" s="173"/>
      <c r="C169" s="173"/>
      <c r="D169" s="173"/>
      <c r="E169" s="173"/>
      <c r="F169" s="173"/>
      <c r="G169" s="173"/>
      <c r="H169" s="173"/>
      <c r="I169" s="173"/>
      <c r="J169" s="173"/>
      <c r="K169" s="173"/>
      <c r="L169" s="173"/>
      <c r="M169" s="173"/>
      <c r="N169" s="173"/>
      <c r="O169" s="173"/>
      <c r="P169" s="173"/>
      <c r="Q169" s="173"/>
      <c r="R169" s="173"/>
      <c r="S169" s="173"/>
      <c r="T169" s="173"/>
      <c r="U169" s="173"/>
      <c r="V169" s="173"/>
      <c r="W169" s="173"/>
      <c r="X169" s="173"/>
      <c r="Y169" s="173"/>
    </row>
    <row r="170" spans="1:25" ht="12.75" customHeight="1">
      <c r="A170" s="173"/>
      <c r="B170" s="173"/>
      <c r="C170" s="173"/>
      <c r="D170" s="173"/>
      <c r="E170" s="173"/>
      <c r="F170" s="173"/>
      <c r="G170" s="173"/>
      <c r="H170" s="173"/>
      <c r="I170" s="173"/>
      <c r="J170" s="173"/>
      <c r="K170" s="173"/>
      <c r="L170" s="173"/>
      <c r="M170" s="173"/>
      <c r="N170" s="173"/>
      <c r="O170" s="173"/>
      <c r="P170" s="173"/>
      <c r="Q170" s="173"/>
      <c r="R170" s="173"/>
      <c r="S170" s="173"/>
      <c r="T170" s="173"/>
      <c r="U170" s="173"/>
      <c r="V170" s="173"/>
      <c r="W170" s="173"/>
      <c r="X170" s="173"/>
      <c r="Y170" s="173"/>
    </row>
    <row r="171" spans="1:25" ht="12.75" customHeight="1">
      <c r="A171" s="173"/>
      <c r="B171" s="173"/>
      <c r="C171" s="173"/>
      <c r="D171" s="173"/>
      <c r="E171" s="173"/>
      <c r="F171" s="173"/>
      <c r="G171" s="173"/>
      <c r="H171" s="173"/>
      <c r="I171" s="173"/>
      <c r="J171" s="173"/>
      <c r="K171" s="173"/>
      <c r="L171" s="173"/>
      <c r="M171" s="173"/>
      <c r="N171" s="173"/>
      <c r="O171" s="173"/>
      <c r="P171" s="173"/>
      <c r="Q171" s="173"/>
      <c r="R171" s="173"/>
      <c r="S171" s="173"/>
      <c r="T171" s="173"/>
      <c r="U171" s="173"/>
      <c r="V171" s="173"/>
      <c r="W171" s="173"/>
      <c r="X171" s="173"/>
      <c r="Y171" s="173"/>
    </row>
    <row r="172" spans="1:25" ht="12.75" customHeight="1">
      <c r="A172" s="173"/>
      <c r="B172" s="173"/>
      <c r="C172" s="173"/>
      <c r="D172" s="173"/>
      <c r="E172" s="173"/>
      <c r="F172" s="173"/>
      <c r="G172" s="173"/>
      <c r="H172" s="173"/>
      <c r="I172" s="173"/>
      <c r="J172" s="173"/>
      <c r="K172" s="173"/>
      <c r="L172" s="173"/>
      <c r="M172" s="173"/>
      <c r="N172" s="173"/>
      <c r="O172" s="173"/>
      <c r="P172" s="173"/>
      <c r="Q172" s="173"/>
      <c r="R172" s="173"/>
      <c r="S172" s="173"/>
      <c r="T172" s="173"/>
      <c r="U172" s="173"/>
      <c r="V172" s="173"/>
      <c r="W172" s="173"/>
      <c r="X172" s="173"/>
      <c r="Y172" s="173"/>
    </row>
    <row r="173" spans="1:25" ht="12.75" customHeight="1">
      <c r="A173" s="173"/>
      <c r="B173" s="173"/>
      <c r="C173" s="173"/>
      <c r="D173" s="173"/>
      <c r="E173" s="173"/>
      <c r="F173" s="173"/>
      <c r="G173" s="173"/>
      <c r="H173" s="173"/>
      <c r="I173" s="173"/>
      <c r="J173" s="173"/>
      <c r="K173" s="173"/>
      <c r="L173" s="173"/>
      <c r="M173" s="173"/>
      <c r="N173" s="173"/>
      <c r="O173" s="173"/>
      <c r="P173" s="173"/>
      <c r="Q173" s="173"/>
      <c r="R173" s="173"/>
      <c r="S173" s="173"/>
      <c r="T173" s="173"/>
      <c r="U173" s="173"/>
      <c r="V173" s="173"/>
      <c r="W173" s="173"/>
      <c r="X173" s="173"/>
      <c r="Y173" s="173"/>
    </row>
    <row r="174" spans="1:25" ht="12.75" customHeight="1">
      <c r="A174" s="173"/>
      <c r="B174" s="173"/>
      <c r="C174" s="173"/>
      <c r="D174" s="173"/>
      <c r="E174" s="173"/>
      <c r="F174" s="173"/>
      <c r="G174" s="173"/>
      <c r="H174" s="173"/>
      <c r="I174" s="173"/>
      <c r="J174" s="173"/>
      <c r="K174" s="173"/>
      <c r="L174" s="173"/>
      <c r="M174" s="173"/>
      <c r="N174" s="173"/>
      <c r="O174" s="173"/>
      <c r="P174" s="173"/>
      <c r="Q174" s="173"/>
      <c r="R174" s="173"/>
      <c r="S174" s="173"/>
      <c r="T174" s="173"/>
      <c r="U174" s="173"/>
      <c r="V174" s="173"/>
      <c r="W174" s="173"/>
      <c r="X174" s="173"/>
      <c r="Y174" s="173"/>
    </row>
    <row r="175" spans="1:25" ht="12.75" customHeight="1">
      <c r="A175" s="173"/>
      <c r="B175" s="173"/>
      <c r="C175" s="173"/>
      <c r="D175" s="173"/>
      <c r="E175" s="173"/>
      <c r="F175" s="173"/>
      <c r="G175" s="173"/>
      <c r="H175" s="173"/>
      <c r="I175" s="173"/>
      <c r="J175" s="173"/>
      <c r="K175" s="173"/>
      <c r="L175" s="173"/>
      <c r="M175" s="173"/>
      <c r="N175" s="173"/>
      <c r="O175" s="173"/>
      <c r="P175" s="173"/>
      <c r="Q175" s="173"/>
      <c r="R175" s="173"/>
      <c r="S175" s="173"/>
      <c r="T175" s="173"/>
      <c r="U175" s="173"/>
      <c r="V175" s="173"/>
      <c r="W175" s="173"/>
      <c r="X175" s="173"/>
      <c r="Y175" s="173"/>
    </row>
    <row r="176" spans="1:25" ht="12.75" customHeight="1">
      <c r="A176" s="173"/>
      <c r="B176" s="173"/>
      <c r="C176" s="173"/>
      <c r="D176" s="173"/>
      <c r="E176" s="173"/>
      <c r="F176" s="173"/>
      <c r="G176" s="173"/>
      <c r="H176" s="173"/>
      <c r="I176" s="173"/>
      <c r="J176" s="173"/>
      <c r="K176" s="173"/>
      <c r="L176" s="173"/>
      <c r="M176" s="173"/>
      <c r="N176" s="173"/>
      <c r="O176" s="173"/>
      <c r="P176" s="173"/>
      <c r="Q176" s="173"/>
      <c r="R176" s="173"/>
      <c r="S176" s="173"/>
      <c r="T176" s="173"/>
      <c r="U176" s="173"/>
      <c r="V176" s="173"/>
      <c r="W176" s="173"/>
      <c r="X176" s="173"/>
      <c r="Y176" s="173"/>
    </row>
    <row r="177" spans="1:25" ht="12.75" customHeight="1">
      <c r="A177" s="173"/>
      <c r="B177" s="173"/>
      <c r="C177" s="173"/>
      <c r="D177" s="173"/>
      <c r="E177" s="173"/>
      <c r="F177" s="173"/>
      <c r="G177" s="173"/>
      <c r="H177" s="173"/>
      <c r="I177" s="173"/>
      <c r="J177" s="173"/>
      <c r="K177" s="173"/>
      <c r="L177" s="173"/>
      <c r="M177" s="173"/>
      <c r="N177" s="173"/>
      <c r="O177" s="173"/>
      <c r="P177" s="173"/>
      <c r="Q177" s="173"/>
      <c r="R177" s="173"/>
      <c r="S177" s="173"/>
      <c r="T177" s="173"/>
      <c r="U177" s="173"/>
      <c r="V177" s="173"/>
      <c r="W177" s="173"/>
      <c r="X177" s="173"/>
      <c r="Y177" s="173"/>
    </row>
    <row r="178" spans="1:25" ht="12.75" customHeight="1">
      <c r="A178" s="173"/>
      <c r="B178" s="173"/>
      <c r="C178" s="173"/>
      <c r="D178" s="173"/>
      <c r="E178" s="173"/>
      <c r="F178" s="173"/>
      <c r="G178" s="173"/>
      <c r="H178" s="173"/>
      <c r="I178" s="173"/>
      <c r="J178" s="173"/>
      <c r="K178" s="173"/>
      <c r="L178" s="173"/>
      <c r="M178" s="173"/>
      <c r="N178" s="173"/>
      <c r="O178" s="173"/>
      <c r="P178" s="173"/>
      <c r="Q178" s="173"/>
      <c r="R178" s="173"/>
      <c r="S178" s="173"/>
      <c r="T178" s="173"/>
      <c r="U178" s="173"/>
      <c r="V178" s="173"/>
      <c r="W178" s="173"/>
      <c r="X178" s="173"/>
      <c r="Y178" s="173"/>
    </row>
    <row r="179" spans="1:25" ht="12.75" customHeight="1">
      <c r="A179" s="173"/>
      <c r="B179" s="173"/>
      <c r="C179" s="173"/>
      <c r="D179" s="173"/>
      <c r="E179" s="173"/>
      <c r="F179" s="173"/>
      <c r="G179" s="173"/>
      <c r="H179" s="173"/>
      <c r="I179" s="173"/>
      <c r="J179" s="173"/>
      <c r="K179" s="173"/>
      <c r="L179" s="173"/>
      <c r="M179" s="173"/>
      <c r="N179" s="173"/>
      <c r="O179" s="173"/>
      <c r="P179" s="173"/>
      <c r="Q179" s="173"/>
      <c r="R179" s="173"/>
      <c r="S179" s="173"/>
      <c r="T179" s="173"/>
      <c r="U179" s="173"/>
      <c r="V179" s="173"/>
      <c r="W179" s="173"/>
      <c r="X179" s="173"/>
      <c r="Y179" s="173"/>
    </row>
    <row r="180" spans="1:25" ht="12.75" customHeight="1">
      <c r="A180" s="173"/>
      <c r="B180" s="173"/>
      <c r="C180" s="173"/>
      <c r="D180" s="173"/>
      <c r="E180" s="173"/>
      <c r="F180" s="173"/>
      <c r="G180" s="173"/>
      <c r="H180" s="173"/>
      <c r="I180" s="173"/>
      <c r="J180" s="173"/>
      <c r="K180" s="173"/>
      <c r="L180" s="173"/>
      <c r="M180" s="173"/>
      <c r="N180" s="173"/>
      <c r="O180" s="173"/>
      <c r="P180" s="173"/>
      <c r="Q180" s="173"/>
      <c r="R180" s="173"/>
      <c r="S180" s="173"/>
      <c r="T180" s="173"/>
      <c r="U180" s="173"/>
      <c r="V180" s="173"/>
      <c r="W180" s="173"/>
      <c r="X180" s="173"/>
      <c r="Y180" s="173"/>
    </row>
    <row r="181" spans="1:25" ht="12.75" customHeight="1">
      <c r="A181" s="173"/>
      <c r="B181" s="173"/>
      <c r="C181" s="173"/>
      <c r="D181" s="173"/>
      <c r="E181" s="173"/>
      <c r="F181" s="173"/>
      <c r="G181" s="173"/>
      <c r="H181" s="173"/>
      <c r="I181" s="173"/>
      <c r="J181" s="173"/>
      <c r="K181" s="173"/>
      <c r="L181" s="173"/>
      <c r="M181" s="173"/>
      <c r="N181" s="173"/>
      <c r="O181" s="173"/>
      <c r="P181" s="173"/>
      <c r="Q181" s="173"/>
      <c r="R181" s="173"/>
      <c r="S181" s="173"/>
      <c r="T181" s="173"/>
      <c r="U181" s="173"/>
      <c r="V181" s="173"/>
      <c r="W181" s="173"/>
      <c r="X181" s="173"/>
      <c r="Y181" s="173"/>
    </row>
    <row r="182" spans="1:25" ht="12.75" customHeight="1">
      <c r="A182" s="173"/>
      <c r="B182" s="173"/>
      <c r="C182" s="173"/>
      <c r="D182" s="173"/>
      <c r="E182" s="173"/>
      <c r="F182" s="173"/>
      <c r="G182" s="173"/>
      <c r="H182" s="173"/>
      <c r="I182" s="173"/>
      <c r="J182" s="173"/>
      <c r="K182" s="173"/>
      <c r="L182" s="173"/>
      <c r="M182" s="173"/>
      <c r="N182" s="173"/>
      <c r="O182" s="173"/>
      <c r="P182" s="173"/>
      <c r="Q182" s="173"/>
      <c r="R182" s="173"/>
      <c r="S182" s="173"/>
      <c r="T182" s="173"/>
      <c r="U182" s="173"/>
      <c r="V182" s="173"/>
      <c r="W182" s="173"/>
      <c r="X182" s="173"/>
      <c r="Y182" s="173"/>
    </row>
    <row r="183" spans="1:25" ht="12.75" customHeight="1">
      <c r="A183" s="173"/>
      <c r="B183" s="173"/>
      <c r="C183" s="173"/>
      <c r="D183" s="173"/>
      <c r="E183" s="173"/>
      <c r="F183" s="173"/>
      <c r="G183" s="173"/>
      <c r="H183" s="173"/>
      <c r="I183" s="173"/>
      <c r="J183" s="173"/>
      <c r="K183" s="173"/>
      <c r="L183" s="173"/>
      <c r="M183" s="173"/>
      <c r="N183" s="173"/>
      <c r="O183" s="173"/>
      <c r="P183" s="173"/>
      <c r="Q183" s="173"/>
      <c r="R183" s="173"/>
      <c r="S183" s="173"/>
      <c r="T183" s="173"/>
      <c r="U183" s="173"/>
      <c r="V183" s="173"/>
      <c r="W183" s="173"/>
      <c r="X183" s="173"/>
      <c r="Y183" s="173"/>
    </row>
    <row r="184" spans="1:25" ht="12.75" customHeight="1">
      <c r="A184" s="173"/>
      <c r="B184" s="173"/>
      <c r="C184" s="173"/>
      <c r="D184" s="173"/>
      <c r="E184" s="173"/>
      <c r="F184" s="173"/>
      <c r="G184" s="173"/>
      <c r="H184" s="173"/>
      <c r="I184" s="173"/>
      <c r="J184" s="173"/>
      <c r="K184" s="173"/>
      <c r="L184" s="173"/>
      <c r="M184" s="173"/>
      <c r="N184" s="173"/>
      <c r="O184" s="173"/>
      <c r="P184" s="173"/>
      <c r="Q184" s="173"/>
      <c r="R184" s="173"/>
      <c r="S184" s="173"/>
      <c r="T184" s="173"/>
      <c r="U184" s="173"/>
      <c r="V184" s="173"/>
      <c r="W184" s="173"/>
      <c r="X184" s="173"/>
      <c r="Y184" s="173"/>
    </row>
    <row r="185" spans="1:25" ht="12.75" customHeight="1">
      <c r="A185" s="173"/>
      <c r="B185" s="173"/>
      <c r="C185" s="173"/>
      <c r="D185" s="173"/>
      <c r="E185" s="173"/>
      <c r="F185" s="173"/>
      <c r="G185" s="173"/>
      <c r="H185" s="173"/>
      <c r="I185" s="173"/>
      <c r="J185" s="173"/>
      <c r="K185" s="173"/>
      <c r="L185" s="173"/>
      <c r="M185" s="173"/>
      <c r="N185" s="173"/>
      <c r="O185" s="173"/>
      <c r="P185" s="173"/>
      <c r="Q185" s="173"/>
      <c r="R185" s="173"/>
      <c r="S185" s="173"/>
      <c r="T185" s="173"/>
      <c r="U185" s="173"/>
      <c r="V185" s="173"/>
      <c r="W185" s="173"/>
      <c r="X185" s="173"/>
      <c r="Y185" s="173"/>
    </row>
    <row r="186" spans="1:25" ht="12.75" customHeight="1">
      <c r="A186" s="173"/>
      <c r="B186" s="173"/>
      <c r="C186" s="173"/>
      <c r="D186" s="173"/>
      <c r="E186" s="173"/>
      <c r="F186" s="173"/>
      <c r="G186" s="173"/>
      <c r="H186" s="173"/>
      <c r="I186" s="173"/>
      <c r="J186" s="173"/>
      <c r="K186" s="173"/>
      <c r="L186" s="173"/>
      <c r="M186" s="173"/>
      <c r="N186" s="173"/>
      <c r="O186" s="173"/>
      <c r="P186" s="173"/>
      <c r="Q186" s="173"/>
      <c r="R186" s="173"/>
      <c r="S186" s="173"/>
      <c r="T186" s="173"/>
      <c r="U186" s="173"/>
      <c r="V186" s="173"/>
      <c r="W186" s="173"/>
      <c r="X186" s="173"/>
      <c r="Y186" s="173"/>
    </row>
    <row r="187" spans="1:25" ht="12.75" customHeight="1">
      <c r="A187" s="173"/>
      <c r="B187" s="173"/>
      <c r="C187" s="173"/>
      <c r="D187" s="173"/>
      <c r="E187" s="173"/>
      <c r="F187" s="173"/>
      <c r="G187" s="173"/>
      <c r="H187" s="173"/>
      <c r="I187" s="173"/>
      <c r="J187" s="173"/>
      <c r="K187" s="173"/>
      <c r="L187" s="173"/>
      <c r="M187" s="173"/>
      <c r="N187" s="173"/>
      <c r="O187" s="173"/>
      <c r="P187" s="173"/>
      <c r="Q187" s="173"/>
      <c r="R187" s="173"/>
      <c r="S187" s="173"/>
      <c r="T187" s="173"/>
      <c r="U187" s="173"/>
      <c r="V187" s="173"/>
      <c r="W187" s="173"/>
      <c r="X187" s="173"/>
      <c r="Y187" s="173"/>
    </row>
    <row r="188" spans="1:25" ht="12.75" customHeight="1">
      <c r="A188" s="173"/>
      <c r="B188" s="173"/>
      <c r="C188" s="173"/>
      <c r="D188" s="173"/>
      <c r="E188" s="173"/>
      <c r="F188" s="173"/>
      <c r="G188" s="173"/>
      <c r="H188" s="173"/>
      <c r="I188" s="173"/>
      <c r="J188" s="173"/>
      <c r="K188" s="173"/>
      <c r="L188" s="173"/>
      <c r="M188" s="173"/>
      <c r="N188" s="173"/>
      <c r="O188" s="173"/>
      <c r="P188" s="173"/>
      <c r="Q188" s="173"/>
      <c r="R188" s="173"/>
      <c r="S188" s="173"/>
      <c r="T188" s="173"/>
      <c r="U188" s="173"/>
      <c r="V188" s="173"/>
      <c r="W188" s="173"/>
      <c r="X188" s="173"/>
      <c r="Y188" s="173"/>
    </row>
    <row r="189" spans="1:25" ht="12.75" customHeight="1">
      <c r="A189" s="173"/>
      <c r="B189" s="173"/>
      <c r="C189" s="173"/>
      <c r="D189" s="173"/>
      <c r="E189" s="173"/>
      <c r="F189" s="173"/>
      <c r="G189" s="173"/>
      <c r="H189" s="173"/>
      <c r="I189" s="173"/>
      <c r="J189" s="173"/>
      <c r="K189" s="173"/>
      <c r="L189" s="173"/>
      <c r="M189" s="173"/>
      <c r="N189" s="173"/>
      <c r="O189" s="173"/>
      <c r="P189" s="173"/>
      <c r="Q189" s="173"/>
      <c r="R189" s="173"/>
      <c r="S189" s="173"/>
      <c r="T189" s="173"/>
      <c r="U189" s="173"/>
      <c r="V189" s="173"/>
      <c r="W189" s="173"/>
      <c r="X189" s="173"/>
      <c r="Y189" s="173"/>
    </row>
    <row r="190" spans="1:25" ht="12.75" customHeight="1">
      <c r="A190" s="173"/>
      <c r="B190" s="173"/>
      <c r="C190" s="173"/>
      <c r="D190" s="173"/>
      <c r="E190" s="173"/>
      <c r="F190" s="173"/>
      <c r="G190" s="173"/>
      <c r="H190" s="173"/>
      <c r="I190" s="173"/>
      <c r="J190" s="173"/>
      <c r="K190" s="173"/>
      <c r="L190" s="173"/>
      <c r="M190" s="173"/>
      <c r="N190" s="173"/>
      <c r="O190" s="173"/>
      <c r="P190" s="173"/>
      <c r="Q190" s="173"/>
      <c r="R190" s="173"/>
      <c r="S190" s="173"/>
      <c r="T190" s="173"/>
      <c r="U190" s="173"/>
      <c r="V190" s="173"/>
      <c r="W190" s="173"/>
      <c r="X190" s="173"/>
      <c r="Y190" s="173"/>
    </row>
    <row r="191" spans="1:25" ht="12.75" customHeight="1">
      <c r="A191" s="173"/>
      <c r="B191" s="173"/>
      <c r="C191" s="173"/>
      <c r="D191" s="173"/>
      <c r="E191" s="173"/>
      <c r="F191" s="173"/>
      <c r="G191" s="173"/>
      <c r="H191" s="173"/>
      <c r="I191" s="173"/>
      <c r="J191" s="173"/>
      <c r="K191" s="173"/>
      <c r="L191" s="173"/>
      <c r="M191" s="173"/>
      <c r="N191" s="173"/>
      <c r="O191" s="173"/>
      <c r="P191" s="173"/>
      <c r="Q191" s="173"/>
      <c r="R191" s="173"/>
      <c r="S191" s="173"/>
      <c r="T191" s="173"/>
      <c r="U191" s="173"/>
      <c r="V191" s="173"/>
      <c r="W191" s="173"/>
      <c r="X191" s="173"/>
      <c r="Y191" s="173"/>
    </row>
    <row r="192" spans="1:25" ht="12.75" customHeight="1">
      <c r="A192" s="173"/>
      <c r="B192" s="173"/>
      <c r="C192" s="173"/>
      <c r="D192" s="173"/>
      <c r="E192" s="173"/>
      <c r="F192" s="173"/>
      <c r="G192" s="173"/>
      <c r="H192" s="173"/>
      <c r="I192" s="173"/>
      <c r="J192" s="173"/>
      <c r="K192" s="173"/>
      <c r="L192" s="173"/>
      <c r="M192" s="173"/>
      <c r="N192" s="173"/>
      <c r="O192" s="173"/>
      <c r="P192" s="173"/>
      <c r="Q192" s="173"/>
      <c r="R192" s="173"/>
      <c r="S192" s="173"/>
      <c r="T192" s="173"/>
      <c r="U192" s="173"/>
      <c r="V192" s="173"/>
      <c r="W192" s="173"/>
      <c r="X192" s="173"/>
      <c r="Y192" s="173"/>
    </row>
    <row r="193" spans="1:25" ht="12.75" customHeight="1">
      <c r="A193" s="173"/>
      <c r="B193" s="173"/>
      <c r="C193" s="173"/>
      <c r="D193" s="173"/>
      <c r="E193" s="173"/>
      <c r="F193" s="173"/>
      <c r="G193" s="173"/>
      <c r="H193" s="173"/>
      <c r="I193" s="173"/>
      <c r="J193" s="173"/>
      <c r="K193" s="173"/>
      <c r="L193" s="173"/>
      <c r="M193" s="173"/>
      <c r="N193" s="173"/>
      <c r="O193" s="173"/>
      <c r="P193" s="173"/>
      <c r="Q193" s="173"/>
      <c r="R193" s="173"/>
      <c r="S193" s="173"/>
      <c r="T193" s="173"/>
      <c r="U193" s="173"/>
      <c r="V193" s="173"/>
      <c r="W193" s="173"/>
      <c r="X193" s="173"/>
      <c r="Y193" s="173"/>
    </row>
    <row r="194" spans="1:25" ht="12.75" customHeight="1">
      <c r="A194" s="173"/>
      <c r="B194" s="173"/>
      <c r="C194" s="173"/>
      <c r="D194" s="173"/>
      <c r="E194" s="173"/>
      <c r="F194" s="173"/>
      <c r="G194" s="173"/>
      <c r="H194" s="173"/>
      <c r="I194" s="173"/>
      <c r="J194" s="173"/>
      <c r="K194" s="173"/>
      <c r="L194" s="173"/>
      <c r="M194" s="173"/>
      <c r="N194" s="173"/>
      <c r="O194" s="173"/>
      <c r="P194" s="173"/>
      <c r="Q194" s="173"/>
      <c r="R194" s="173"/>
      <c r="S194" s="173"/>
      <c r="T194" s="173"/>
      <c r="U194" s="173"/>
      <c r="V194" s="173"/>
      <c r="W194" s="173"/>
      <c r="X194" s="173"/>
      <c r="Y194" s="173"/>
    </row>
    <row r="195" spans="1:25" ht="12.75" customHeight="1">
      <c r="A195" s="173"/>
      <c r="B195" s="173"/>
      <c r="C195" s="173"/>
      <c r="D195" s="173"/>
      <c r="E195" s="173"/>
      <c r="F195" s="173"/>
      <c r="G195" s="173"/>
      <c r="H195" s="173"/>
      <c r="I195" s="173"/>
      <c r="J195" s="173"/>
      <c r="K195" s="173"/>
      <c r="L195" s="173"/>
      <c r="M195" s="173"/>
      <c r="N195" s="173"/>
      <c r="O195" s="173"/>
      <c r="P195" s="173"/>
      <c r="Q195" s="173"/>
      <c r="R195" s="173"/>
      <c r="S195" s="173"/>
      <c r="T195" s="173"/>
      <c r="U195" s="173"/>
      <c r="V195" s="173"/>
      <c r="W195" s="173"/>
      <c r="X195" s="173"/>
      <c r="Y195" s="173"/>
    </row>
    <row r="196" spans="1:25" ht="12.75" customHeight="1">
      <c r="A196" s="173"/>
      <c r="B196" s="173"/>
      <c r="C196" s="173"/>
      <c r="D196" s="173"/>
      <c r="E196" s="173"/>
      <c r="F196" s="173"/>
      <c r="G196" s="173"/>
      <c r="H196" s="173"/>
      <c r="I196" s="173"/>
      <c r="J196" s="173"/>
      <c r="K196" s="173"/>
      <c r="L196" s="173"/>
      <c r="M196" s="173"/>
      <c r="N196" s="173"/>
      <c r="O196" s="173"/>
      <c r="P196" s="173"/>
      <c r="Q196" s="173"/>
      <c r="R196" s="173"/>
      <c r="S196" s="173"/>
      <c r="T196" s="173"/>
      <c r="U196" s="173"/>
      <c r="V196" s="173"/>
      <c r="W196" s="173"/>
      <c r="X196" s="173"/>
      <c r="Y196" s="173"/>
    </row>
    <row r="197" spans="1:25" ht="12.75" customHeight="1">
      <c r="A197" s="173"/>
      <c r="B197" s="173"/>
      <c r="C197" s="173"/>
      <c r="D197" s="173"/>
      <c r="E197" s="173"/>
      <c r="F197" s="173"/>
      <c r="G197" s="173"/>
      <c r="H197" s="173"/>
      <c r="I197" s="173"/>
      <c r="J197" s="173"/>
      <c r="K197" s="173"/>
      <c r="L197" s="173"/>
      <c r="M197" s="173"/>
      <c r="N197" s="173"/>
      <c r="O197" s="173"/>
      <c r="P197" s="173"/>
      <c r="Q197" s="173"/>
      <c r="R197" s="173"/>
      <c r="S197" s="173"/>
      <c r="T197" s="173"/>
      <c r="U197" s="173"/>
      <c r="V197" s="173"/>
      <c r="W197" s="173"/>
      <c r="X197" s="173"/>
      <c r="Y197" s="173"/>
    </row>
    <row r="198" spans="1:25" ht="12.75" customHeight="1">
      <c r="A198" s="173"/>
      <c r="B198" s="173"/>
      <c r="C198" s="173"/>
      <c r="D198" s="173"/>
      <c r="E198" s="173"/>
      <c r="F198" s="173"/>
      <c r="G198" s="173"/>
      <c r="H198" s="173"/>
      <c r="I198" s="173"/>
      <c r="J198" s="173"/>
      <c r="K198" s="173"/>
      <c r="L198" s="173"/>
      <c r="M198" s="173"/>
      <c r="N198" s="173"/>
      <c r="O198" s="173"/>
      <c r="P198" s="173"/>
      <c r="Q198" s="173"/>
      <c r="R198" s="173"/>
      <c r="S198" s="173"/>
      <c r="T198" s="173"/>
      <c r="U198" s="173"/>
      <c r="V198" s="173"/>
      <c r="W198" s="173"/>
      <c r="X198" s="173"/>
      <c r="Y198" s="173"/>
    </row>
    <row r="199" spans="1:25" ht="12.75" customHeight="1">
      <c r="A199" s="173"/>
      <c r="B199" s="173"/>
      <c r="C199" s="173"/>
      <c r="D199" s="173"/>
      <c r="E199" s="173"/>
      <c r="F199" s="173"/>
      <c r="G199" s="173"/>
      <c r="H199" s="173"/>
      <c r="I199" s="173"/>
      <c r="J199" s="173"/>
      <c r="K199" s="173"/>
      <c r="L199" s="173"/>
      <c r="M199" s="173"/>
      <c r="N199" s="173"/>
      <c r="O199" s="173"/>
      <c r="P199" s="173"/>
      <c r="Q199" s="173"/>
      <c r="R199" s="173"/>
      <c r="S199" s="173"/>
      <c r="T199" s="173"/>
      <c r="U199" s="173"/>
      <c r="V199" s="173"/>
      <c r="W199" s="173"/>
      <c r="X199" s="173"/>
      <c r="Y199" s="173"/>
    </row>
    <row r="200" spans="1:25" ht="12.75" customHeight="1">
      <c r="A200" s="173"/>
      <c r="B200" s="173"/>
      <c r="C200" s="173"/>
      <c r="D200" s="173"/>
      <c r="E200" s="173"/>
      <c r="F200" s="173"/>
      <c r="G200" s="173"/>
      <c r="H200" s="173"/>
      <c r="I200" s="173"/>
      <c r="J200" s="173"/>
      <c r="K200" s="173"/>
      <c r="L200" s="173"/>
      <c r="M200" s="173"/>
      <c r="N200" s="173"/>
      <c r="O200" s="173"/>
      <c r="P200" s="173"/>
      <c r="Q200" s="173"/>
      <c r="R200" s="173"/>
      <c r="S200" s="173"/>
      <c r="T200" s="173"/>
      <c r="U200" s="173"/>
      <c r="V200" s="173"/>
      <c r="W200" s="173"/>
      <c r="X200" s="173"/>
      <c r="Y200" s="173"/>
    </row>
    <row r="201" spans="1:25" ht="12.75" customHeight="1">
      <c r="A201" s="173"/>
      <c r="B201" s="173"/>
      <c r="C201" s="173"/>
      <c r="D201" s="173"/>
      <c r="E201" s="173"/>
      <c r="F201" s="173"/>
      <c r="G201" s="173"/>
      <c r="H201" s="173"/>
      <c r="I201" s="173"/>
      <c r="J201" s="173"/>
      <c r="K201" s="173"/>
      <c r="L201" s="173"/>
      <c r="M201" s="173"/>
      <c r="N201" s="173"/>
      <c r="O201" s="173"/>
      <c r="P201" s="173"/>
      <c r="Q201" s="173"/>
      <c r="R201" s="173"/>
      <c r="S201" s="173"/>
      <c r="T201" s="173"/>
      <c r="U201" s="173"/>
      <c r="V201" s="173"/>
      <c r="W201" s="173"/>
      <c r="X201" s="173"/>
      <c r="Y201" s="173"/>
    </row>
    <row r="202" spans="1:25" ht="12.75" customHeight="1">
      <c r="A202" s="173"/>
      <c r="B202" s="173"/>
      <c r="C202" s="173"/>
      <c r="D202" s="173"/>
      <c r="E202" s="173"/>
      <c r="F202" s="173"/>
      <c r="G202" s="173"/>
      <c r="H202" s="173"/>
      <c r="I202" s="173"/>
      <c r="J202" s="173"/>
      <c r="K202" s="173"/>
      <c r="L202" s="173"/>
      <c r="M202" s="173"/>
      <c r="N202" s="173"/>
      <c r="O202" s="173"/>
      <c r="P202" s="173"/>
      <c r="Q202" s="173"/>
      <c r="R202" s="173"/>
      <c r="S202" s="173"/>
      <c r="T202" s="173"/>
      <c r="U202" s="173"/>
      <c r="V202" s="173"/>
      <c r="W202" s="173"/>
      <c r="X202" s="173"/>
      <c r="Y202" s="173"/>
    </row>
    <row r="203" spans="1:25" ht="12.75" customHeight="1">
      <c r="A203" s="173"/>
      <c r="B203" s="173"/>
      <c r="C203" s="173"/>
      <c r="D203" s="173"/>
      <c r="E203" s="173"/>
      <c r="F203" s="173"/>
      <c r="G203" s="173"/>
      <c r="H203" s="173"/>
      <c r="I203" s="173"/>
      <c r="J203" s="173"/>
      <c r="K203" s="173"/>
      <c r="L203" s="173"/>
      <c r="M203" s="173"/>
      <c r="N203" s="173"/>
      <c r="O203" s="173"/>
      <c r="P203" s="173"/>
      <c r="Q203" s="173"/>
      <c r="R203" s="173"/>
      <c r="S203" s="173"/>
      <c r="T203" s="173"/>
      <c r="U203" s="173"/>
      <c r="V203" s="173"/>
      <c r="W203" s="173"/>
      <c r="X203" s="173"/>
      <c r="Y203" s="173"/>
    </row>
    <row r="204" spans="1:25" ht="12.75" customHeight="1">
      <c r="A204" s="173"/>
      <c r="B204" s="173"/>
      <c r="C204" s="173"/>
      <c r="D204" s="173"/>
      <c r="E204" s="173"/>
      <c r="F204" s="173"/>
      <c r="G204" s="173"/>
      <c r="H204" s="173"/>
      <c r="I204" s="173"/>
      <c r="J204" s="173"/>
      <c r="K204" s="173"/>
      <c r="L204" s="173"/>
      <c r="M204" s="173"/>
      <c r="N204" s="173"/>
      <c r="O204" s="173"/>
      <c r="P204" s="173"/>
      <c r="Q204" s="173"/>
      <c r="R204" s="173"/>
      <c r="S204" s="173"/>
      <c r="T204" s="173"/>
      <c r="U204" s="173"/>
      <c r="V204" s="173"/>
      <c r="W204" s="173"/>
      <c r="X204" s="173"/>
      <c r="Y204" s="173"/>
    </row>
    <row r="205" spans="1:25" ht="12.75" customHeight="1">
      <c r="A205" s="173"/>
      <c r="B205" s="173"/>
      <c r="C205" s="173"/>
      <c r="D205" s="173"/>
      <c r="E205" s="173"/>
      <c r="F205" s="173"/>
      <c r="G205" s="173"/>
      <c r="H205" s="173"/>
      <c r="I205" s="173"/>
      <c r="J205" s="173"/>
      <c r="K205" s="173"/>
      <c r="L205" s="173"/>
      <c r="M205" s="173"/>
      <c r="N205" s="173"/>
      <c r="O205" s="173"/>
      <c r="P205" s="173"/>
      <c r="Q205" s="173"/>
      <c r="R205" s="173"/>
      <c r="S205" s="173"/>
      <c r="T205" s="173"/>
      <c r="U205" s="173"/>
      <c r="V205" s="173"/>
      <c r="W205" s="173"/>
      <c r="X205" s="173"/>
      <c r="Y205" s="173"/>
    </row>
    <row r="206" spans="1:25" ht="12.75" customHeight="1">
      <c r="A206" s="173"/>
      <c r="B206" s="173"/>
      <c r="C206" s="173"/>
      <c r="D206" s="173"/>
      <c r="E206" s="173"/>
      <c r="F206" s="173"/>
      <c r="G206" s="173"/>
      <c r="H206" s="173"/>
      <c r="I206" s="173"/>
      <c r="J206" s="173"/>
      <c r="K206" s="173"/>
      <c r="L206" s="173"/>
      <c r="M206" s="173"/>
      <c r="N206" s="173"/>
      <c r="O206" s="173"/>
      <c r="P206" s="173"/>
      <c r="Q206" s="173"/>
      <c r="R206" s="173"/>
      <c r="S206" s="173"/>
      <c r="T206" s="173"/>
      <c r="U206" s="173"/>
      <c r="V206" s="173"/>
      <c r="W206" s="173"/>
      <c r="X206" s="173"/>
      <c r="Y206" s="173"/>
    </row>
    <row r="207" spans="1:25" ht="12.75" customHeight="1">
      <c r="A207" s="173"/>
      <c r="B207" s="173"/>
      <c r="C207" s="173"/>
      <c r="D207" s="173"/>
      <c r="E207" s="173"/>
      <c r="F207" s="173"/>
      <c r="G207" s="173"/>
      <c r="H207" s="173"/>
      <c r="I207" s="173"/>
      <c r="J207" s="173"/>
      <c r="K207" s="173"/>
      <c r="L207" s="173"/>
      <c r="M207" s="173"/>
      <c r="N207" s="173"/>
      <c r="O207" s="173"/>
      <c r="P207" s="173"/>
      <c r="Q207" s="173"/>
      <c r="R207" s="173"/>
      <c r="S207" s="173"/>
      <c r="T207" s="173"/>
      <c r="U207" s="173"/>
      <c r="V207" s="173"/>
      <c r="W207" s="173"/>
      <c r="X207" s="173"/>
      <c r="Y207" s="173"/>
    </row>
    <row r="208" spans="1:25" ht="12.75" customHeight="1">
      <c r="A208" s="173"/>
      <c r="B208" s="173"/>
      <c r="C208" s="173"/>
      <c r="D208" s="173"/>
      <c r="E208" s="173"/>
      <c r="F208" s="173"/>
      <c r="G208" s="173"/>
      <c r="H208" s="173"/>
      <c r="I208" s="173"/>
      <c r="J208" s="173"/>
      <c r="K208" s="173"/>
      <c r="L208" s="173"/>
      <c r="M208" s="173"/>
      <c r="N208" s="173"/>
      <c r="O208" s="173"/>
      <c r="P208" s="173"/>
      <c r="Q208" s="173"/>
      <c r="R208" s="173"/>
      <c r="S208" s="173"/>
      <c r="T208" s="173"/>
      <c r="U208" s="173"/>
      <c r="V208" s="173"/>
      <c r="W208" s="173"/>
      <c r="X208" s="173"/>
      <c r="Y208" s="173"/>
    </row>
    <row r="209" spans="1:25" ht="12.75" customHeight="1">
      <c r="A209" s="173"/>
      <c r="B209" s="173"/>
      <c r="C209" s="173"/>
      <c r="D209" s="173"/>
      <c r="E209" s="173"/>
      <c r="F209" s="173"/>
      <c r="G209" s="173"/>
      <c r="H209" s="173"/>
      <c r="I209" s="173"/>
      <c r="J209" s="173"/>
      <c r="K209" s="173"/>
      <c r="L209" s="173"/>
      <c r="M209" s="173"/>
      <c r="N209" s="173"/>
      <c r="O209" s="173"/>
      <c r="P209" s="173"/>
      <c r="Q209" s="173"/>
      <c r="R209" s="173"/>
      <c r="S209" s="173"/>
      <c r="T209" s="173"/>
      <c r="U209" s="173"/>
      <c r="V209" s="173"/>
      <c r="W209" s="173"/>
      <c r="X209" s="173"/>
      <c r="Y209" s="173"/>
    </row>
    <row r="210" spans="1:25" ht="12.75" customHeight="1">
      <c r="A210" s="173"/>
      <c r="B210" s="173"/>
      <c r="C210" s="173"/>
      <c r="D210" s="173"/>
      <c r="E210" s="173"/>
      <c r="F210" s="173"/>
      <c r="G210" s="173"/>
      <c r="H210" s="173"/>
      <c r="I210" s="173"/>
      <c r="J210" s="173"/>
      <c r="K210" s="173"/>
      <c r="L210" s="173"/>
      <c r="M210" s="173"/>
      <c r="N210" s="173"/>
      <c r="O210" s="173"/>
      <c r="P210" s="173"/>
      <c r="Q210" s="173"/>
      <c r="R210" s="173"/>
      <c r="S210" s="173"/>
      <c r="T210" s="173"/>
      <c r="U210" s="173"/>
      <c r="V210" s="173"/>
      <c r="W210" s="173"/>
      <c r="X210" s="173"/>
      <c r="Y210" s="173"/>
    </row>
    <row r="211" spans="1:25" ht="12.75" customHeight="1">
      <c r="A211" s="173"/>
      <c r="B211" s="173"/>
      <c r="C211" s="173"/>
      <c r="D211" s="173"/>
      <c r="E211" s="173"/>
      <c r="F211" s="173"/>
      <c r="G211" s="173"/>
      <c r="H211" s="173"/>
      <c r="I211" s="173"/>
      <c r="J211" s="173"/>
      <c r="K211" s="173"/>
      <c r="L211" s="173"/>
      <c r="M211" s="173"/>
      <c r="N211" s="173"/>
      <c r="O211" s="173"/>
      <c r="P211" s="173"/>
      <c r="Q211" s="173"/>
      <c r="R211" s="173"/>
      <c r="S211" s="173"/>
      <c r="T211" s="173"/>
      <c r="U211" s="173"/>
      <c r="V211" s="173"/>
      <c r="W211" s="173"/>
      <c r="X211" s="173"/>
      <c r="Y211" s="173"/>
    </row>
    <row r="212" spans="1:25" ht="12.75" customHeight="1">
      <c r="A212" s="173"/>
      <c r="B212" s="173"/>
      <c r="C212" s="173"/>
      <c r="D212" s="173"/>
      <c r="E212" s="173"/>
      <c r="F212" s="173"/>
      <c r="G212" s="173"/>
      <c r="H212" s="173"/>
      <c r="I212" s="173"/>
      <c r="J212" s="173"/>
      <c r="K212" s="173"/>
      <c r="L212" s="173"/>
      <c r="M212" s="173"/>
      <c r="N212" s="173"/>
      <c r="O212" s="173"/>
      <c r="P212" s="173"/>
      <c r="Q212" s="173"/>
      <c r="R212" s="173"/>
      <c r="S212" s="173"/>
      <c r="T212" s="173"/>
      <c r="U212" s="173"/>
      <c r="V212" s="173"/>
      <c r="W212" s="173"/>
      <c r="X212" s="173"/>
      <c r="Y212" s="173"/>
    </row>
    <row r="213" spans="1:25" ht="12.75" customHeight="1">
      <c r="A213" s="173"/>
      <c r="B213" s="173"/>
      <c r="C213" s="173"/>
      <c r="D213" s="173"/>
      <c r="E213" s="173"/>
      <c r="F213" s="173"/>
      <c r="G213" s="173"/>
      <c r="H213" s="173"/>
      <c r="I213" s="173"/>
      <c r="J213" s="173"/>
      <c r="K213" s="173"/>
      <c r="L213" s="173"/>
      <c r="M213" s="173"/>
      <c r="N213" s="173"/>
      <c r="O213" s="173"/>
      <c r="P213" s="173"/>
      <c r="Q213" s="173"/>
      <c r="R213" s="173"/>
      <c r="S213" s="173"/>
      <c r="T213" s="173"/>
      <c r="U213" s="173"/>
      <c r="V213" s="173"/>
      <c r="W213" s="173"/>
      <c r="X213" s="173"/>
      <c r="Y213" s="173"/>
    </row>
    <row r="214" spans="1:25" ht="12.75" customHeight="1">
      <c r="A214" s="173"/>
      <c r="B214" s="173"/>
      <c r="C214" s="173"/>
      <c r="D214" s="173"/>
      <c r="E214" s="173"/>
      <c r="F214" s="173"/>
      <c r="G214" s="173"/>
      <c r="H214" s="173"/>
      <c r="I214" s="173"/>
      <c r="J214" s="173"/>
      <c r="K214" s="173"/>
      <c r="L214" s="173"/>
      <c r="M214" s="173"/>
      <c r="N214" s="173"/>
      <c r="O214" s="173"/>
      <c r="P214" s="173"/>
      <c r="Q214" s="173"/>
      <c r="R214" s="173"/>
      <c r="S214" s="173"/>
      <c r="T214" s="173"/>
      <c r="U214" s="173"/>
      <c r="V214" s="173"/>
      <c r="W214" s="173"/>
      <c r="X214" s="173"/>
      <c r="Y214" s="173"/>
    </row>
    <row r="215" spans="1:25" ht="12.75" customHeight="1">
      <c r="A215" s="173"/>
      <c r="B215" s="173"/>
      <c r="C215" s="173"/>
      <c r="D215" s="173"/>
      <c r="E215" s="173"/>
      <c r="F215" s="173"/>
      <c r="G215" s="173"/>
      <c r="H215" s="173"/>
      <c r="I215" s="173"/>
      <c r="J215" s="173"/>
      <c r="K215" s="173"/>
      <c r="L215" s="173"/>
      <c r="M215" s="173"/>
      <c r="N215" s="173"/>
      <c r="O215" s="173"/>
      <c r="P215" s="173"/>
      <c r="Q215" s="173"/>
      <c r="R215" s="173"/>
      <c r="S215" s="173"/>
      <c r="T215" s="173"/>
      <c r="U215" s="173"/>
      <c r="V215" s="173"/>
      <c r="W215" s="173"/>
      <c r="X215" s="173"/>
      <c r="Y215" s="173"/>
    </row>
    <row r="216" spans="1:25" ht="12.75" customHeight="1">
      <c r="A216" s="173"/>
      <c r="B216" s="173"/>
      <c r="C216" s="173"/>
      <c r="D216" s="173"/>
      <c r="E216" s="173"/>
      <c r="F216" s="173"/>
      <c r="G216" s="173"/>
      <c r="H216" s="173"/>
      <c r="I216" s="173"/>
      <c r="J216" s="173"/>
      <c r="K216" s="173"/>
      <c r="L216" s="173"/>
      <c r="M216" s="173"/>
      <c r="N216" s="173"/>
      <c r="O216" s="173"/>
      <c r="P216" s="173"/>
      <c r="Q216" s="173"/>
      <c r="R216" s="173"/>
      <c r="S216" s="173"/>
      <c r="T216" s="173"/>
      <c r="U216" s="173"/>
      <c r="V216" s="173"/>
      <c r="W216" s="173"/>
      <c r="X216" s="173"/>
      <c r="Y216" s="173"/>
    </row>
    <row r="217" spans="1:25" ht="12.75" customHeight="1">
      <c r="A217" s="173"/>
      <c r="B217" s="173"/>
      <c r="C217" s="173"/>
      <c r="D217" s="173"/>
      <c r="E217" s="173"/>
      <c r="F217" s="173"/>
      <c r="G217" s="173"/>
      <c r="H217" s="173"/>
      <c r="I217" s="173"/>
      <c r="J217" s="173"/>
      <c r="K217" s="173"/>
      <c r="L217" s="173"/>
      <c r="M217" s="173"/>
      <c r="N217" s="173"/>
      <c r="O217" s="173"/>
      <c r="P217" s="173"/>
      <c r="Q217" s="173"/>
      <c r="R217" s="173"/>
      <c r="S217" s="173"/>
      <c r="T217" s="173"/>
      <c r="U217" s="173"/>
      <c r="V217" s="173"/>
      <c r="W217" s="173"/>
      <c r="X217" s="173"/>
      <c r="Y217" s="173"/>
    </row>
    <row r="218" spans="1:25" ht="12.75" customHeight="1">
      <c r="A218" s="173"/>
      <c r="B218" s="173"/>
      <c r="C218" s="173"/>
      <c r="D218" s="173"/>
      <c r="E218" s="173"/>
      <c r="F218" s="173"/>
      <c r="G218" s="173"/>
      <c r="H218" s="173"/>
      <c r="I218" s="173"/>
      <c r="J218" s="173"/>
      <c r="K218" s="173"/>
      <c r="L218" s="173"/>
      <c r="M218" s="173"/>
      <c r="N218" s="173"/>
      <c r="O218" s="173"/>
      <c r="P218" s="173"/>
      <c r="Q218" s="173"/>
      <c r="R218" s="173"/>
      <c r="S218" s="173"/>
      <c r="T218" s="173"/>
      <c r="U218" s="173"/>
      <c r="V218" s="173"/>
      <c r="W218" s="173"/>
      <c r="X218" s="173"/>
      <c r="Y218" s="173"/>
    </row>
    <row r="219" spans="1:25" ht="12.75" customHeight="1">
      <c r="A219" s="173"/>
      <c r="B219" s="173"/>
      <c r="C219" s="173"/>
      <c r="D219" s="173"/>
      <c r="E219" s="173"/>
      <c r="F219" s="173"/>
      <c r="G219" s="173"/>
      <c r="H219" s="173"/>
      <c r="I219" s="173"/>
      <c r="J219" s="173"/>
      <c r="K219" s="173"/>
      <c r="L219" s="173"/>
      <c r="M219" s="173"/>
      <c r="N219" s="173"/>
      <c r="O219" s="173"/>
      <c r="P219" s="173"/>
      <c r="Q219" s="173"/>
      <c r="R219" s="173"/>
      <c r="S219" s="173"/>
      <c r="T219" s="173"/>
      <c r="U219" s="173"/>
      <c r="V219" s="173"/>
      <c r="W219" s="173"/>
      <c r="X219" s="173"/>
      <c r="Y219" s="173"/>
    </row>
    <row r="220" spans="1:25" ht="12.75" customHeight="1">
      <c r="A220" s="173"/>
      <c r="B220" s="173"/>
      <c r="C220" s="173"/>
      <c r="D220" s="173"/>
      <c r="E220" s="173"/>
      <c r="F220" s="173"/>
      <c r="G220" s="173"/>
      <c r="H220" s="173"/>
      <c r="I220" s="173"/>
      <c r="J220" s="173"/>
      <c r="K220" s="173"/>
      <c r="L220" s="173"/>
      <c r="M220" s="173"/>
      <c r="N220" s="173"/>
      <c r="O220" s="173"/>
      <c r="P220" s="173"/>
      <c r="Q220" s="173"/>
      <c r="R220" s="173"/>
      <c r="S220" s="173"/>
      <c r="T220" s="173"/>
      <c r="U220" s="173"/>
      <c r="V220" s="173"/>
      <c r="W220" s="173"/>
      <c r="X220" s="173"/>
      <c r="Y220" s="173"/>
    </row>
    <row r="221" spans="1:25" ht="12.75" customHeight="1">
      <c r="A221" s="173"/>
      <c r="B221" s="173"/>
      <c r="C221" s="173"/>
      <c r="D221" s="173"/>
      <c r="E221" s="173"/>
      <c r="F221" s="173"/>
      <c r="G221" s="173"/>
      <c r="H221" s="173"/>
      <c r="I221" s="173"/>
      <c r="J221" s="173"/>
      <c r="K221" s="173"/>
      <c r="L221" s="173"/>
      <c r="M221" s="173"/>
      <c r="N221" s="173"/>
      <c r="O221" s="173"/>
      <c r="P221" s="173"/>
      <c r="Q221" s="173"/>
      <c r="R221" s="173"/>
      <c r="S221" s="173"/>
      <c r="T221" s="173"/>
      <c r="U221" s="173"/>
      <c r="V221" s="173"/>
      <c r="W221" s="173"/>
      <c r="X221" s="173"/>
      <c r="Y221" s="173"/>
    </row>
    <row r="222" spans="1:25" ht="12.75" customHeight="1">
      <c r="A222" s="173"/>
      <c r="B222" s="173"/>
      <c r="C222" s="173"/>
      <c r="D222" s="173"/>
      <c r="E222" s="173"/>
      <c r="F222" s="173"/>
      <c r="G222" s="173"/>
      <c r="H222" s="173"/>
      <c r="I222" s="173"/>
      <c r="J222" s="173"/>
      <c r="K222" s="173"/>
      <c r="L222" s="173"/>
      <c r="M222" s="173"/>
      <c r="N222" s="173"/>
      <c r="O222" s="173"/>
      <c r="P222" s="173"/>
      <c r="Q222" s="173"/>
      <c r="R222" s="173"/>
      <c r="S222" s="173"/>
      <c r="T222" s="173"/>
      <c r="U222" s="173"/>
      <c r="V222" s="173"/>
      <c r="W222" s="173"/>
      <c r="X222" s="173"/>
      <c r="Y222" s="173"/>
    </row>
    <row r="223" spans="1:25" ht="12.75" customHeight="1">
      <c r="A223" s="173"/>
      <c r="B223" s="173"/>
      <c r="C223" s="173"/>
      <c r="D223" s="173"/>
      <c r="E223" s="173"/>
      <c r="F223" s="173"/>
      <c r="G223" s="173"/>
      <c r="H223" s="173"/>
      <c r="I223" s="173"/>
      <c r="J223" s="173"/>
      <c r="K223" s="173"/>
      <c r="L223" s="173"/>
      <c r="M223" s="173"/>
      <c r="N223" s="173"/>
      <c r="O223" s="173"/>
      <c r="P223" s="173"/>
      <c r="Q223" s="173"/>
      <c r="R223" s="173"/>
      <c r="S223" s="173"/>
      <c r="T223" s="173"/>
      <c r="U223" s="173"/>
      <c r="V223" s="173"/>
      <c r="W223" s="173"/>
      <c r="X223" s="173"/>
      <c r="Y223" s="173"/>
    </row>
    <row r="224" spans="1:25" ht="12.75" customHeight="1">
      <c r="A224" s="173"/>
      <c r="B224" s="173"/>
      <c r="C224" s="173"/>
      <c r="D224" s="173"/>
      <c r="E224" s="173"/>
      <c r="F224" s="173"/>
      <c r="G224" s="173"/>
      <c r="H224" s="173"/>
      <c r="I224" s="173"/>
      <c r="J224" s="173"/>
      <c r="K224" s="173"/>
      <c r="L224" s="173"/>
      <c r="M224" s="173"/>
      <c r="N224" s="173"/>
      <c r="O224" s="173"/>
      <c r="P224" s="173"/>
      <c r="Q224" s="173"/>
      <c r="R224" s="173"/>
      <c r="S224" s="173"/>
      <c r="T224" s="173"/>
      <c r="U224" s="173"/>
      <c r="V224" s="173"/>
      <c r="W224" s="173"/>
      <c r="X224" s="173"/>
      <c r="Y224" s="173"/>
    </row>
    <row r="225" spans="1:25" ht="12.75" customHeight="1">
      <c r="A225" s="173"/>
      <c r="B225" s="173"/>
      <c r="C225" s="173"/>
      <c r="D225" s="173"/>
      <c r="E225" s="173"/>
      <c r="F225" s="173"/>
      <c r="G225" s="173"/>
      <c r="H225" s="173"/>
      <c r="I225" s="173"/>
      <c r="J225" s="173"/>
      <c r="K225" s="173"/>
      <c r="L225" s="173"/>
      <c r="M225" s="173"/>
      <c r="N225" s="173"/>
      <c r="O225" s="173"/>
      <c r="P225" s="173"/>
      <c r="Q225" s="173"/>
      <c r="R225" s="173"/>
      <c r="S225" s="173"/>
      <c r="T225" s="173"/>
      <c r="U225" s="173"/>
      <c r="V225" s="173"/>
      <c r="W225" s="173"/>
      <c r="X225" s="173"/>
      <c r="Y225" s="173"/>
    </row>
    <row r="226" spans="1:25" ht="12.75" customHeight="1">
      <c r="A226" s="173"/>
      <c r="B226" s="173"/>
      <c r="C226" s="173"/>
      <c r="D226" s="173"/>
      <c r="E226" s="173"/>
      <c r="F226" s="173"/>
      <c r="G226" s="173"/>
      <c r="H226" s="173"/>
      <c r="I226" s="173"/>
      <c r="J226" s="173"/>
      <c r="K226" s="173"/>
      <c r="L226" s="173"/>
      <c r="M226" s="173"/>
      <c r="N226" s="173"/>
      <c r="O226" s="173"/>
      <c r="P226" s="173"/>
      <c r="Q226" s="173"/>
      <c r="R226" s="173"/>
      <c r="S226" s="173"/>
      <c r="T226" s="173"/>
      <c r="U226" s="173"/>
      <c r="V226" s="173"/>
      <c r="W226" s="173"/>
      <c r="X226" s="173"/>
      <c r="Y226" s="173"/>
    </row>
    <row r="227" spans="1:25" ht="12.75" customHeight="1">
      <c r="A227" s="173"/>
      <c r="B227" s="173"/>
      <c r="C227" s="173"/>
      <c r="D227" s="173"/>
      <c r="E227" s="173"/>
      <c r="F227" s="173"/>
      <c r="G227" s="173"/>
      <c r="H227" s="173"/>
      <c r="I227" s="173"/>
      <c r="J227" s="173"/>
      <c r="K227" s="173"/>
      <c r="L227" s="173"/>
      <c r="M227" s="173"/>
      <c r="N227" s="173"/>
      <c r="O227" s="173"/>
      <c r="P227" s="173"/>
      <c r="Q227" s="173"/>
      <c r="R227" s="173"/>
      <c r="S227" s="173"/>
      <c r="T227" s="173"/>
      <c r="U227" s="173"/>
      <c r="V227" s="173"/>
      <c r="W227" s="173"/>
      <c r="X227" s="173"/>
      <c r="Y227" s="173"/>
    </row>
    <row r="228" spans="1:25" ht="15.75" customHeight="1"/>
    <row r="229" spans="1:25" ht="15.75" customHeight="1"/>
    <row r="230" spans="1:25" ht="15.75" customHeight="1"/>
    <row r="231" spans="1:25" ht="15.75" customHeight="1"/>
    <row r="232" spans="1:25" ht="15.75" customHeight="1"/>
    <row r="233" spans="1:25" ht="15.75" customHeight="1"/>
    <row r="234" spans="1:25" ht="15.75" customHeight="1"/>
    <row r="235" spans="1:25" ht="15.75" customHeight="1"/>
    <row r="236" spans="1:25" ht="15.75" customHeight="1"/>
    <row r="237" spans="1:25" ht="15.75" customHeight="1"/>
    <row r="238" spans="1:25" ht="15.75" customHeight="1"/>
    <row r="239" spans="1:25" ht="15.75" customHeight="1"/>
    <row r="240" spans="1:25"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5">
    <mergeCell ref="A3:E3"/>
    <mergeCell ref="C22:E22"/>
    <mergeCell ref="A27:E27"/>
    <mergeCell ref="C23:D23"/>
    <mergeCell ref="C26:D26"/>
  </mergeCells>
  <pageMargins left="0.17" right="0.17" top="0.53" bottom="0.17" header="0" footer="0"/>
  <pageSetup firstPageNumber="26" orientation="landscape" useFirstPageNumber="1"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000"/>
  <sheetViews>
    <sheetView workbookViewId="0">
      <selection activeCell="F15" sqref="F15"/>
    </sheetView>
  </sheetViews>
  <sheetFormatPr defaultColWidth="14.42578125" defaultRowHeight="15" customHeight="1"/>
  <cols>
    <col min="1" max="1" width="5.28515625" customWidth="1"/>
    <col min="2" max="2" width="20" customWidth="1"/>
    <col min="3" max="3" width="15.42578125" customWidth="1"/>
    <col min="4" max="4" width="10.7109375" customWidth="1"/>
    <col min="5" max="5" width="12.28515625" customWidth="1"/>
    <col min="6" max="6" width="8" customWidth="1"/>
    <col min="7" max="7" width="19.28515625" customWidth="1"/>
    <col min="8" max="8" width="18.7109375" customWidth="1"/>
    <col min="9" max="9" width="11.42578125" customWidth="1"/>
    <col min="10" max="10" width="16.140625" customWidth="1"/>
    <col min="11" max="26" width="10" customWidth="1"/>
  </cols>
  <sheetData>
    <row r="1" spans="1:26" ht="15.75" customHeight="1">
      <c r="A1" s="186"/>
      <c r="B1" s="186"/>
      <c r="C1" s="187"/>
      <c r="D1" s="186"/>
      <c r="E1" s="188"/>
      <c r="F1" s="186"/>
      <c r="G1" s="186"/>
      <c r="H1" s="186"/>
      <c r="I1" s="186"/>
      <c r="J1" s="186"/>
    </row>
    <row r="2" spans="1:26" ht="15.75" customHeight="1">
      <c r="A2" s="694" t="s">
        <v>571</v>
      </c>
      <c r="B2" s="694"/>
      <c r="C2" s="694"/>
      <c r="J2" s="168" t="s">
        <v>572</v>
      </c>
    </row>
    <row r="3" spans="1:26" ht="18" customHeight="1">
      <c r="A3" s="686" t="s">
        <v>573</v>
      </c>
      <c r="B3" s="686"/>
      <c r="C3" s="686"/>
      <c r="J3" s="190"/>
    </row>
    <row r="4" spans="1:26" ht="18.75" customHeight="1">
      <c r="A4" s="190"/>
      <c r="B4" s="190"/>
      <c r="C4" s="679" t="s">
        <v>574</v>
      </c>
      <c r="D4" s="707"/>
      <c r="E4" s="707"/>
      <c r="F4" s="707"/>
      <c r="G4" s="707"/>
      <c r="H4" s="707"/>
      <c r="I4" s="707"/>
      <c r="J4" s="190"/>
    </row>
    <row r="5" spans="1:26" ht="18.75" customHeight="1" thickBot="1">
      <c r="A5" s="190"/>
      <c r="B5" s="190"/>
      <c r="C5" s="707"/>
      <c r="D5" s="707"/>
      <c r="E5" s="707"/>
      <c r="F5" s="707"/>
      <c r="G5" s="707"/>
      <c r="H5" s="707"/>
      <c r="I5" s="707"/>
      <c r="J5" s="190"/>
    </row>
    <row r="6" spans="1:26" ht="78" customHeight="1" thickTop="1">
      <c r="A6" s="210" t="s">
        <v>575</v>
      </c>
      <c r="B6" s="212" t="s">
        <v>576</v>
      </c>
      <c r="C6" s="212" t="s">
        <v>577</v>
      </c>
      <c r="D6" s="351" t="s">
        <v>578</v>
      </c>
      <c r="E6" s="351" t="s">
        <v>579</v>
      </c>
      <c r="F6" s="351" t="s">
        <v>580</v>
      </c>
      <c r="G6" s="351" t="s">
        <v>581</v>
      </c>
      <c r="H6" s="351" t="s">
        <v>582</v>
      </c>
      <c r="I6" s="351" t="s">
        <v>583</v>
      </c>
      <c r="J6" s="352" t="s">
        <v>584</v>
      </c>
    </row>
    <row r="7" spans="1:26" ht="42" customHeight="1">
      <c r="A7" s="353">
        <v>1</v>
      </c>
      <c r="B7" s="193" t="s">
        <v>585</v>
      </c>
      <c r="C7" s="193" t="s">
        <v>137</v>
      </c>
      <c r="D7" s="192" t="s">
        <v>586</v>
      </c>
      <c r="E7" s="194" t="s">
        <v>587</v>
      </c>
      <c r="F7" s="194">
        <v>2</v>
      </c>
      <c r="G7" s="194" t="s">
        <v>588</v>
      </c>
      <c r="H7" s="195" t="s">
        <v>589</v>
      </c>
      <c r="I7" s="192"/>
      <c r="J7" s="354" t="s">
        <v>590</v>
      </c>
      <c r="K7" s="180"/>
      <c r="L7" s="180"/>
      <c r="M7" s="180"/>
      <c r="N7" s="180"/>
      <c r="O7" s="180"/>
      <c r="P7" s="180"/>
      <c r="Q7" s="180"/>
      <c r="R7" s="180"/>
      <c r="S7" s="180"/>
      <c r="T7" s="180"/>
      <c r="U7" s="180"/>
      <c r="V7" s="180"/>
      <c r="W7" s="180"/>
      <c r="X7" s="180"/>
      <c r="Y7" s="180"/>
      <c r="Z7" s="180"/>
    </row>
    <row r="8" spans="1:26" ht="42" customHeight="1">
      <c r="A8" s="353">
        <v>2</v>
      </c>
      <c r="B8" s="196" t="s">
        <v>251</v>
      </c>
      <c r="C8" s="193" t="s">
        <v>251</v>
      </c>
      <c r="D8" s="192" t="s">
        <v>591</v>
      </c>
      <c r="E8" s="192"/>
      <c r="F8" s="192">
        <v>3</v>
      </c>
      <c r="G8" s="192" t="s">
        <v>592</v>
      </c>
      <c r="H8" s="196" t="s">
        <v>593</v>
      </c>
      <c r="I8" s="192"/>
      <c r="J8" s="354" t="s">
        <v>590</v>
      </c>
      <c r="K8" s="180"/>
      <c r="L8" s="180"/>
      <c r="M8" s="180"/>
      <c r="N8" s="180"/>
      <c r="O8" s="180"/>
      <c r="P8" s="180"/>
      <c r="Q8" s="180"/>
      <c r="R8" s="180"/>
      <c r="S8" s="180"/>
      <c r="T8" s="180"/>
      <c r="U8" s="180"/>
      <c r="V8" s="180"/>
      <c r="W8" s="180"/>
      <c r="X8" s="180"/>
      <c r="Y8" s="180"/>
      <c r="Z8" s="180"/>
    </row>
    <row r="9" spans="1:26" ht="42" customHeight="1">
      <c r="A9" s="353">
        <v>3</v>
      </c>
      <c r="B9" s="196" t="s">
        <v>594</v>
      </c>
      <c r="C9" s="196" t="s">
        <v>235</v>
      </c>
      <c r="D9" s="192" t="s">
        <v>586</v>
      </c>
      <c r="E9" s="192" t="s">
        <v>595</v>
      </c>
      <c r="F9" s="192">
        <v>3</v>
      </c>
      <c r="G9" s="192" t="s">
        <v>596</v>
      </c>
      <c r="H9" s="196" t="s">
        <v>79</v>
      </c>
      <c r="I9" s="192"/>
      <c r="J9" s="354" t="s">
        <v>590</v>
      </c>
      <c r="K9" s="180"/>
      <c r="L9" s="180"/>
      <c r="M9" s="180"/>
      <c r="N9" s="180"/>
      <c r="O9" s="180"/>
      <c r="P9" s="180"/>
      <c r="Q9" s="180"/>
      <c r="R9" s="180"/>
      <c r="S9" s="180"/>
      <c r="T9" s="180"/>
      <c r="U9" s="180"/>
      <c r="V9" s="180"/>
      <c r="W9" s="180"/>
      <c r="X9" s="180"/>
      <c r="Y9" s="180"/>
      <c r="Z9" s="180"/>
    </row>
    <row r="10" spans="1:26" ht="42" customHeight="1" thickBot="1">
      <c r="A10" s="355"/>
      <c r="B10" s="356" t="s">
        <v>597</v>
      </c>
      <c r="C10" s="692" t="s">
        <v>598</v>
      </c>
      <c r="D10" s="743"/>
      <c r="E10" s="743"/>
      <c r="F10" s="743"/>
      <c r="G10" s="743"/>
      <c r="H10" s="743"/>
      <c r="I10" s="743"/>
      <c r="J10" s="744"/>
    </row>
    <row r="11" spans="1:26" ht="18" customHeight="1" thickTop="1">
      <c r="A11" s="190"/>
      <c r="B11" s="190"/>
      <c r="C11" s="187"/>
      <c r="D11" s="197"/>
      <c r="E11" s="197"/>
      <c r="F11" s="683" t="s">
        <v>599</v>
      </c>
      <c r="G11" s="693"/>
      <c r="H11" s="693"/>
      <c r="I11" s="693"/>
      <c r="J11" s="693"/>
    </row>
    <row r="12" spans="1:26" ht="31.5" customHeight="1">
      <c r="A12" s="190"/>
      <c r="B12" s="190"/>
      <c r="C12" s="187"/>
      <c r="D12" s="54"/>
      <c r="E12" s="54"/>
      <c r="F12" s="357"/>
      <c r="H12" s="625" t="s">
        <v>78</v>
      </c>
      <c r="I12" s="707"/>
    </row>
    <row r="13" spans="1:26" ht="15.75" customHeight="1">
      <c r="A13" s="187"/>
      <c r="B13" s="187"/>
      <c r="C13" s="186"/>
      <c r="D13" s="188"/>
      <c r="E13" s="186"/>
      <c r="F13" s="186"/>
      <c r="G13" s="186"/>
      <c r="H13" s="3"/>
      <c r="I13" s="3"/>
      <c r="J13" s="187"/>
    </row>
    <row r="14" spans="1:26" ht="15.75" customHeight="1">
      <c r="A14" s="187"/>
      <c r="B14" s="187"/>
      <c r="C14" s="186"/>
      <c r="D14" s="188"/>
      <c r="E14" s="186"/>
      <c r="F14" s="187"/>
      <c r="H14" s="3"/>
      <c r="I14" s="3"/>
    </row>
    <row r="15" spans="1:26" ht="15.75" customHeight="1">
      <c r="A15" s="187"/>
      <c r="B15" s="187"/>
      <c r="C15" s="186"/>
      <c r="D15" s="188"/>
      <c r="E15" s="186"/>
      <c r="F15" s="186"/>
      <c r="G15" s="186"/>
      <c r="H15" s="3"/>
      <c r="I15" s="3"/>
      <c r="J15" s="187"/>
    </row>
    <row r="16" spans="1:26" ht="12.75" customHeight="1">
      <c r="H16" s="3"/>
      <c r="I16" s="3"/>
    </row>
    <row r="17" spans="8:9" ht="12.75" customHeight="1">
      <c r="H17" s="676" t="s">
        <v>79</v>
      </c>
      <c r="I17" s="707"/>
    </row>
    <row r="18" spans="8:9" ht="12.75" customHeight="1"/>
    <row r="19" spans="8:9" ht="12.75" customHeight="1"/>
    <row r="20" spans="8:9" ht="12.75" customHeight="1"/>
    <row r="21" spans="8:9" ht="12.75" customHeight="1"/>
    <row r="22" spans="8:9" ht="12.75" customHeight="1"/>
    <row r="23" spans="8:9" ht="12.75" customHeight="1"/>
    <row r="24" spans="8:9" ht="12.75" customHeight="1"/>
    <row r="25" spans="8:9" ht="12.75" customHeight="1"/>
    <row r="26" spans="8:9" ht="12.75" customHeight="1"/>
    <row r="27" spans="8:9" ht="12.75" customHeight="1"/>
    <row r="28" spans="8:9" ht="12.75" customHeight="1"/>
    <row r="29" spans="8:9" ht="12.75" customHeight="1"/>
    <row r="30" spans="8:9" ht="12.75" customHeight="1"/>
    <row r="31" spans="8:9" ht="12.75" customHeight="1"/>
    <row r="32" spans="8:9"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H17:I17"/>
    <mergeCell ref="C4:I5"/>
    <mergeCell ref="C10:J10"/>
    <mergeCell ref="F11:J11"/>
    <mergeCell ref="A2:C2"/>
    <mergeCell ref="A3:C3"/>
    <mergeCell ref="H12:I12"/>
  </mergeCells>
  <pageMargins left="0.21" right="0.17" top="0.75" bottom="0.56999999999999995" header="0" footer="0.17"/>
  <pageSetup firstPageNumber="27" orientation="landscape" useFirstPageNumber="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 Phuong</dc:creator>
  <cp:keywords/>
  <dc:description/>
  <cp:lastModifiedBy>Trung tâm Đảm bảo chất lượng - Trường Đại học Vinh</cp:lastModifiedBy>
  <cp:revision/>
  <dcterms:created xsi:type="dcterms:W3CDTF">2002-09-19T17:35:53Z</dcterms:created>
  <dcterms:modified xsi:type="dcterms:W3CDTF">2021-09-27T06:39:33Z</dcterms:modified>
  <cp:category/>
  <cp:contentStatus/>
</cp:coreProperties>
</file>